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4"/>
  </bookViews>
  <sheets>
    <sheet name="c1.1" sheetId="1" r:id="rId1"/>
    <sheet name="c1.2" sheetId="4" r:id="rId2"/>
    <sheet name="c2" sheetId="2" r:id="rId3"/>
    <sheet name="c3" sheetId="3" r:id="rId4"/>
    <sheet name="c4" sheetId="5" r:id="rId5"/>
  </sheets>
  <calcPr calcId="144525"/>
</workbook>
</file>

<file path=xl/calcChain.xml><?xml version="1.0" encoding="utf-8"?>
<calcChain xmlns="http://schemas.openxmlformats.org/spreadsheetml/2006/main">
  <c r="F15" i="5" l="1"/>
  <c r="F25" i="5" s="1"/>
  <c r="D15" i="5"/>
  <c r="D20" i="5" s="1"/>
  <c r="F20" i="5" l="1"/>
  <c r="D25" i="5"/>
  <c r="J36" i="3" l="1"/>
  <c r="X34" i="3"/>
  <c r="V34" i="3"/>
  <c r="T34" i="3"/>
  <c r="R34" i="3"/>
  <c r="P34" i="3"/>
  <c r="N34" i="3"/>
  <c r="L34" i="3"/>
  <c r="J34" i="3"/>
  <c r="H34" i="3"/>
  <c r="F34" i="3"/>
  <c r="D34" i="3"/>
  <c r="X32" i="3"/>
  <c r="X36" i="3" s="1"/>
  <c r="V32" i="3"/>
  <c r="V36" i="3" s="1"/>
  <c r="T32" i="3"/>
  <c r="T36" i="3" s="1"/>
  <c r="R32" i="3"/>
  <c r="R36" i="3" s="1"/>
  <c r="P32" i="3"/>
  <c r="P36" i="3" s="1"/>
  <c r="N32" i="3"/>
  <c r="N36" i="3" s="1"/>
  <c r="L32" i="3"/>
  <c r="J32" i="3"/>
  <c r="H32" i="3"/>
  <c r="H36" i="3" s="1"/>
  <c r="F32" i="3"/>
  <c r="F36" i="3" s="1"/>
  <c r="D32" i="3"/>
  <c r="D36" i="3" s="1"/>
  <c r="X28" i="3"/>
  <c r="V28" i="3"/>
  <c r="T28" i="3"/>
  <c r="R28" i="3"/>
  <c r="P28" i="3"/>
  <c r="N28" i="3"/>
  <c r="L28" i="3"/>
  <c r="J28" i="3"/>
  <c r="H28" i="3"/>
  <c r="F28" i="3"/>
  <c r="D28" i="3"/>
  <c r="X24" i="3"/>
  <c r="V24" i="3"/>
  <c r="T24" i="3"/>
  <c r="R24" i="3"/>
  <c r="P24" i="3"/>
  <c r="N24" i="3"/>
  <c r="L24" i="3"/>
  <c r="J24" i="3"/>
  <c r="H24" i="3"/>
  <c r="F24" i="3"/>
  <c r="D24" i="3"/>
  <c r="X20" i="3"/>
  <c r="V20" i="3"/>
  <c r="T20" i="3"/>
  <c r="R20" i="3"/>
  <c r="P20" i="3"/>
  <c r="N20" i="3"/>
  <c r="L20" i="3"/>
  <c r="J20" i="3"/>
  <c r="H20" i="3"/>
  <c r="F20" i="3"/>
  <c r="D20" i="3"/>
  <c r="X16" i="3"/>
  <c r="V16" i="3"/>
  <c r="V38" i="3" s="1"/>
  <c r="T16" i="3"/>
  <c r="R16" i="3"/>
  <c r="P16" i="3"/>
  <c r="N16" i="3"/>
  <c r="L16" i="3"/>
  <c r="J16" i="3"/>
  <c r="H16" i="3"/>
  <c r="F16" i="3"/>
  <c r="F38" i="3" s="1"/>
  <c r="D16" i="3"/>
  <c r="AW14" i="3"/>
  <c r="AU14" i="3"/>
  <c r="AS14" i="3"/>
  <c r="AQ14" i="3"/>
  <c r="AO14" i="3"/>
  <c r="AM14" i="3"/>
  <c r="AK14" i="3"/>
  <c r="AI14" i="3"/>
  <c r="AG14" i="3"/>
  <c r="AE14" i="3"/>
  <c r="AW13" i="3"/>
  <c r="AU13" i="3"/>
  <c r="AS13" i="3"/>
  <c r="AQ13" i="3"/>
  <c r="AO13" i="3"/>
  <c r="AM13" i="3"/>
  <c r="AK13" i="3"/>
  <c r="AI13" i="3"/>
  <c r="AG13" i="3"/>
  <c r="AE13" i="3"/>
  <c r="AW12" i="3"/>
  <c r="AU12" i="3"/>
  <c r="AS12" i="3"/>
  <c r="AQ12" i="3"/>
  <c r="AO12" i="3"/>
  <c r="AM12" i="3"/>
  <c r="AK12" i="3"/>
  <c r="AI12" i="3"/>
  <c r="AG12" i="3"/>
  <c r="AE12" i="3"/>
  <c r="AW11" i="3"/>
  <c r="AU11" i="3"/>
  <c r="AS11" i="3"/>
  <c r="AQ11" i="3"/>
  <c r="AO11" i="3"/>
  <c r="AM11" i="3"/>
  <c r="AK11" i="3"/>
  <c r="AI11" i="3"/>
  <c r="AG11" i="3"/>
  <c r="AE11" i="3"/>
  <c r="AW10" i="3"/>
  <c r="AU10" i="3"/>
  <c r="AS10" i="3"/>
  <c r="AQ10" i="3"/>
  <c r="AO10" i="3"/>
  <c r="AM10" i="3"/>
  <c r="AK10" i="3"/>
  <c r="AI10" i="3"/>
  <c r="AG10" i="3"/>
  <c r="AE10" i="3"/>
  <c r="AW9" i="3"/>
  <c r="AU9" i="3"/>
  <c r="AS9" i="3"/>
  <c r="AQ9" i="3"/>
  <c r="AO9" i="3"/>
  <c r="AM9" i="3"/>
  <c r="AK9" i="3"/>
  <c r="AI9" i="3"/>
  <c r="AG9" i="3"/>
  <c r="AE9" i="3"/>
  <c r="AW8" i="3"/>
  <c r="AU8" i="3"/>
  <c r="AS8" i="3"/>
  <c r="AQ8" i="3"/>
  <c r="AO8" i="3"/>
  <c r="AM8" i="3"/>
  <c r="AK8" i="3"/>
  <c r="AI8" i="3"/>
  <c r="AG8" i="3"/>
  <c r="AE8" i="3"/>
  <c r="AW7" i="3"/>
  <c r="AU7" i="3"/>
  <c r="AS7" i="3"/>
  <c r="AQ7" i="3"/>
  <c r="AO7" i="3"/>
  <c r="AM7" i="3"/>
  <c r="AK7" i="3"/>
  <c r="AI7" i="3"/>
  <c r="AG7" i="3"/>
  <c r="AE7" i="3"/>
  <c r="H38" i="3" l="1"/>
  <c r="X38" i="3"/>
  <c r="J40" i="3"/>
  <c r="L40" i="3"/>
  <c r="P40" i="3"/>
  <c r="N40" i="3"/>
  <c r="R40" i="3"/>
  <c r="J38" i="3"/>
  <c r="D40" i="3"/>
  <c r="T38" i="3"/>
  <c r="L36" i="3"/>
  <c r="R38" i="3"/>
  <c r="T40" i="3"/>
  <c r="L38" i="3"/>
  <c r="F40" i="3"/>
  <c r="V40" i="3"/>
  <c r="N38" i="3"/>
  <c r="H40" i="3"/>
  <c r="X40" i="3"/>
  <c r="P38" i="3"/>
  <c r="D38" i="3"/>
  <c r="D12" i="2" l="1"/>
  <c r="D15" i="2" s="1"/>
  <c r="D39" i="4" l="1"/>
  <c r="D37" i="4"/>
  <c r="D41" i="4" s="1"/>
  <c r="D30" i="4"/>
  <c r="D19" i="4"/>
  <c r="F33" i="1" l="1"/>
  <c r="D33" i="1"/>
  <c r="F29" i="1"/>
  <c r="F35" i="1" s="1"/>
  <c r="D29" i="1"/>
  <c r="D35" i="1" s="1"/>
</calcChain>
</file>

<file path=xl/sharedStrings.xml><?xml version="1.0" encoding="utf-8"?>
<sst xmlns="http://schemas.openxmlformats.org/spreadsheetml/2006/main" count="102" uniqueCount="76">
  <si>
    <t>Comparative Advantage</t>
  </si>
  <si>
    <t>Problems 1-5 illustrate an example of trade induced by comparative advantage. They assume that China and France each have 1,000 production units. With one unit of production (a mix of land, labor, capital, and technology), China can produce either 10 containers of toys or 7 cases of wine. France can produce either 2 cases of toys or 7 cases of wine. Thus, a production unit in China is five times as efficient compared to France when producing toys, but equally efficient when producing wine. Assume at first that no trade takes place. China allocates 800 production units to building toys and 200 production units to producing wine. France allocates 200 production units to building toys and 800 production units to producing wine.</t>
  </si>
  <si>
    <t>Problem 1.1  Production and Consumption</t>
  </si>
  <si>
    <t>What is the production and consumption of China and France without trade?</t>
  </si>
  <si>
    <t>Toys</t>
  </si>
  <si>
    <t>Wine</t>
  </si>
  <si>
    <t>Assumptions</t>
  </si>
  <si>
    <t>(containers/unit)</t>
  </si>
  <si>
    <t>(cases/unit)</t>
  </si>
  <si>
    <t>China -- output per unit of production input</t>
  </si>
  <si>
    <t>France -- output per unit of production input</t>
  </si>
  <si>
    <t>China -- total production inputs</t>
  </si>
  <si>
    <t>France -- total production inputs</t>
  </si>
  <si>
    <t>Production if there is no trade</t>
  </si>
  <si>
    <t>CHINA</t>
  </si>
  <si>
    <t xml:space="preserve">     Allocated production units to</t>
  </si>
  <si>
    <t xml:space="preserve">     Produces and consumes (output per unit x units allocated)</t>
  </si>
  <si>
    <t>FRANCE</t>
  </si>
  <si>
    <t>Total production and consumption across both countries</t>
  </si>
  <si>
    <t>Problem 2.1  Emaline Returns</t>
  </si>
  <si>
    <t>If the share price of Emaline, a New Orleans-based shipping firm, rises from $12 to $15 over a one-year period, what is the rate of return to the shareholder if the following:
a. The company paid no dividends
b. The company paid a dividend of $1 per share
c. The company paid the dividend.  The total return to the shareholder is separated into the dividend yield and the capital gain</t>
  </si>
  <si>
    <t xml:space="preserve">Assumptions </t>
  </si>
  <si>
    <t>Value</t>
  </si>
  <si>
    <t>Share price, P1</t>
  </si>
  <si>
    <t>Share price, P2</t>
  </si>
  <si>
    <t>Dividend paid, D2</t>
  </si>
  <si>
    <t>a. If the company paid no dividend (plugging zero in for the dividend):</t>
  </si>
  <si>
    <t xml:space="preserve">     Return = ( P2 - P1 + D2 ) / ( P1 )</t>
  </si>
  <si>
    <t>b. And if the company paid a $1.00 dividend:</t>
  </si>
  <si>
    <t>Total shareholder return, including dividends, is:</t>
  </si>
  <si>
    <t xml:space="preserve">c.  Assuming it did pay the dividend, separate the shareholder's total return into its two components -- the dividend yield and the capital gain. </t>
  </si>
  <si>
    <t>Dividend yield is D2 / P1</t>
  </si>
  <si>
    <t>Capital gain is (P2 - P1) / (P1)</t>
  </si>
  <si>
    <t>Total shareholder return is the sum of the two</t>
  </si>
  <si>
    <t>Problem 3.1  Gilded Question</t>
  </si>
  <si>
    <t>Before World War I, $20.67 was needed to buy one ounce of gold. If, at the same time one ounce of gold could be purchased in France for FF410.00, what was the exchange rate between French francs and U.S. dollars?</t>
  </si>
  <si>
    <t>Values</t>
  </si>
  <si>
    <t>Price of an ounce of gold in US dollars ($/oz)</t>
  </si>
  <si>
    <t>Price of an ounce of gold in French francs (FF/oz)</t>
  </si>
  <si>
    <t>What is the implied French franc/US dollar exchange rate?</t>
  </si>
  <si>
    <t xml:space="preserve">   (French franc price of an ounce / US dollar price of an ounce)</t>
  </si>
  <si>
    <t xml:space="preserve">  …. Or if expressed as $/FF</t>
  </si>
  <si>
    <t>Brazil's Current Account</t>
  </si>
  <si>
    <t xml:space="preserve">Use the following Brazilian balance of payments data from the IMF (all items are for the current account) to answer questions 1 through 5. </t>
  </si>
  <si>
    <t>Assumptions (millions of US$)</t>
  </si>
  <si>
    <t>4.1  What is Brazil's balance on goods?</t>
  </si>
  <si>
    <t>4.2   What is Brazil's balance on services?</t>
  </si>
  <si>
    <t>Goods: exports</t>
  </si>
  <si>
    <t>4.3   What is Brazil's balance on goods and services?</t>
  </si>
  <si>
    <t>Goods: imports</t>
  </si>
  <si>
    <t>4.4   What is the balance on goods, services and income?</t>
  </si>
  <si>
    <t>Services: credit</t>
  </si>
  <si>
    <t>4.5   What is Brazil's current account balance?</t>
  </si>
  <si>
    <t>Services: debit</t>
  </si>
  <si>
    <t>Income: credit</t>
  </si>
  <si>
    <t>Assumptions (millions of US dollars)</t>
  </si>
  <si>
    <t>Income: debit</t>
  </si>
  <si>
    <t>Current transfers: credit</t>
  </si>
  <si>
    <t>Current transfers: debit</t>
  </si>
  <si>
    <t xml:space="preserve">     Balance on goods</t>
  </si>
  <si>
    <t xml:space="preserve">     Balance on services</t>
  </si>
  <si>
    <t xml:space="preserve">     Balance on income</t>
  </si>
  <si>
    <t xml:space="preserve">     Balance on current transfers</t>
  </si>
  <si>
    <t>Questions</t>
  </si>
  <si>
    <t>Problem 5.1  U.S. Treasury Bill Auction Rates</t>
  </si>
  <si>
    <t>The interest yields on U.S. Treasury securities in early 2009 fell to very low levels as a result of the combined events surrounding the global financial crisis. Calculate the simple and annualized yields for the 3-month and 6-month Treasury bills auctioned on March 9, 2009 listed here.</t>
  </si>
  <si>
    <t>3-Month T-Bill</t>
  </si>
  <si>
    <t>6-Month T-Bill</t>
  </si>
  <si>
    <t>Treasury bill, face value</t>
  </si>
  <si>
    <t>Price at sale</t>
  </si>
  <si>
    <t>a. Discount on sale</t>
  </si>
  <si>
    <t>Discount on sale is the difference between the face value of the security and the price it is sold at auction.</t>
  </si>
  <si>
    <t>b. Simple yield</t>
  </si>
  <si>
    <t>Simple yield is found by dividing the discount (the dollar return to the investor on maturity) by the price paid on purchase.</t>
  </si>
  <si>
    <t>c. Annualized yield</t>
  </si>
  <si>
    <t xml:space="preserve">Annualized yield is found by compounding the simple yield by the number of periods per year. In this case a 3-month T-Bill is assumed to have a 90 day maturity within a 360 day interest rate year (U.S. dollar practices).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</si>
</sst>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quot;_-;\-* #,##0.00\ &quot;₺&quot;_-;_-* &quot;-&quot;??\ &quot;₺&quot;_-;_-@_-"/>
    <numFmt numFmtId="43" formatCode="_-* #,##0.00\ _₺_-;\-* #,##0.00\ _₺_-;_-* &quot;-&quot;??\ _₺_-;_-@_-"/>
    <numFmt numFmtId="165" formatCode="_(* #,##0_);_(* \(#,##0\);_(* &quot;-&quot;??_);_(@_)"/>
    <numFmt numFmtId="166" formatCode="_(* #,##0.0_);_(* \(#,##0.0\);_(* &quot;-&quot;??_);_(@_)"/>
    <numFmt numFmtId="167" formatCode="_(* #,##0.0000_);_(* \(#,##0.0000\);_(* &quot;-&quot;??_);_(@_)"/>
    <numFmt numFmtId="169" formatCode="0.000%"/>
    <numFmt numFmtId="170" formatCode="[$$-409]#,##0.00"/>
    <numFmt numFmtId="171" formatCode="_(&quot;$&quot;* #,##0.0000_);_(&quot;$&quot;* \(#,##0.0000\);_(&quot;$&quot;* &quot;-&quot;??_);_(@_)"/>
    <numFmt numFmtId="172" formatCode="[$€-2]\ #,##0.0000"/>
    <numFmt numFmtId="173" formatCode="#,##0.0"/>
    <numFmt numFmtId="174" formatCode="&quot;$&quot;#,##0.00"/>
    <numFmt numFmtId="175" formatCode="[$$-409]#,##0.0000"/>
    <numFmt numFmtId="176" formatCode="0.0000%"/>
  </numFmts>
  <fonts count="9" x14ac:knownFonts="1">
    <font>
      <sz val="11"/>
      <color theme="1"/>
      <name val="Calibri"/>
      <family val="2"/>
      <scheme val="minor"/>
    </font>
    <font>
      <sz val="11"/>
      <color theme="1"/>
      <name val="Calibri"/>
      <family val="2"/>
      <scheme val="minor"/>
    </font>
    <font>
      <b/>
      <sz val="12"/>
      <color indexed="9"/>
      <name val="Times New Roman"/>
      <family val="1"/>
    </font>
    <font>
      <b/>
      <sz val="10"/>
      <color indexed="10"/>
      <name val="Times New Roman"/>
      <family val="1"/>
    </font>
    <font>
      <sz val="10"/>
      <name val="Times New Roman"/>
      <family val="1"/>
    </font>
    <font>
      <b/>
      <sz val="10"/>
      <name val="Times New Roman"/>
      <family val="1"/>
    </font>
    <font>
      <b/>
      <sz val="10"/>
      <color indexed="12"/>
      <name val="Times New Roman"/>
      <family val="1"/>
    </font>
    <font>
      <sz val="12"/>
      <color indexed="9"/>
      <name val="Times New Roman"/>
      <family val="1"/>
    </font>
    <font>
      <sz val="10"/>
      <color rgb="FF000000"/>
      <name val="Times New Roman"/>
      <family val="1"/>
    </font>
  </fonts>
  <fills count="7">
    <fill>
      <patternFill patternType="none"/>
    </fill>
    <fill>
      <patternFill patternType="gray125"/>
    </fill>
    <fill>
      <patternFill patternType="solid">
        <fgColor indexed="9"/>
        <bgColor indexed="64"/>
      </patternFill>
    </fill>
    <fill>
      <patternFill patternType="solid">
        <fgColor indexed="12"/>
        <bgColor indexed="64"/>
      </patternFill>
    </fill>
    <fill>
      <patternFill patternType="solid">
        <fgColor theme="0"/>
        <bgColor indexed="64"/>
      </patternFill>
    </fill>
    <fill>
      <patternFill patternType="solid">
        <fgColor indexed="15"/>
        <bgColor indexed="64"/>
      </patternFill>
    </fill>
    <fill>
      <patternFill patternType="solid">
        <fgColor indexed="48"/>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0" borderId="4" xfId="0" applyBorder="1"/>
    <xf numFmtId="0" fontId="2" fillId="3" borderId="0" xfId="0" applyFont="1" applyFill="1" applyBorder="1" applyAlignment="1">
      <alignment horizontal="left" vertical="center" wrapText="1"/>
    </xf>
    <xf numFmtId="0" fontId="0" fillId="0" borderId="0" xfId="0" applyAlignment="1">
      <alignment wrapText="1"/>
    </xf>
    <xf numFmtId="0" fontId="0" fillId="0" borderId="5" xfId="0" applyBorder="1"/>
    <xf numFmtId="0" fontId="0" fillId="2" borderId="4" xfId="0" applyFill="1" applyBorder="1"/>
    <xf numFmtId="0" fontId="3" fillId="2" borderId="0" xfId="0" applyFont="1" applyFill="1" applyBorder="1"/>
    <xf numFmtId="0" fontId="0" fillId="2" borderId="0" xfId="0" applyFill="1" applyBorder="1"/>
    <xf numFmtId="0" fontId="0" fillId="2" borderId="5" xfId="0" applyFill="1" applyBorder="1"/>
    <xf numFmtId="0" fontId="4" fillId="2" borderId="0" xfId="0" applyNumberFormat="1" applyFont="1" applyFill="1" applyBorder="1" applyAlignment="1">
      <alignment wrapText="1"/>
    </xf>
    <xf numFmtId="0" fontId="0" fillId="4" borderId="0" xfId="0" applyFill="1" applyAlignment="1">
      <alignment wrapText="1"/>
    </xf>
    <xf numFmtId="0" fontId="0" fillId="2" borderId="0" xfId="0" applyFill="1" applyAlignment="1"/>
    <xf numFmtId="0" fontId="0" fillId="2" borderId="0" xfId="0" applyFill="1" applyAlignment="1">
      <alignment wrapText="1"/>
    </xf>
    <xf numFmtId="0" fontId="5" fillId="2" borderId="0" xfId="0" applyFont="1" applyFill="1" applyBorder="1"/>
    <xf numFmtId="0" fontId="5" fillId="2" borderId="0" xfId="0" applyFont="1" applyFill="1" applyBorder="1" applyAlignment="1">
      <alignment horizontal="right"/>
    </xf>
    <xf numFmtId="0" fontId="5" fillId="2" borderId="6" xfId="0" applyFont="1" applyFill="1" applyBorder="1"/>
    <xf numFmtId="0" fontId="5" fillId="2" borderId="6" xfId="0" applyFont="1" applyFill="1" applyBorder="1" applyAlignment="1">
      <alignment horizontal="right"/>
    </xf>
    <xf numFmtId="165" fontId="6" fillId="2" borderId="0" xfId="1" applyNumberFormat="1" applyFont="1" applyFill="1" applyBorder="1"/>
    <xf numFmtId="165" fontId="0" fillId="2" borderId="0" xfId="1" applyNumberFormat="1" applyFont="1" applyFill="1" applyBorder="1"/>
    <xf numFmtId="165" fontId="0" fillId="2" borderId="0" xfId="0" applyNumberFormat="1" applyFill="1" applyBorder="1"/>
    <xf numFmtId="166" fontId="6" fillId="2" borderId="0" xfId="1" applyNumberFormat="1" applyFont="1" applyFill="1" applyBorder="1"/>
    <xf numFmtId="167" fontId="6" fillId="2" borderId="0" xfId="1" applyNumberFormat="1" applyFont="1" applyFill="1" applyBorder="1"/>
    <xf numFmtId="0" fontId="0" fillId="2" borderId="0" xfId="0" applyFill="1"/>
    <xf numFmtId="0" fontId="4" fillId="2" borderId="0" xfId="0" applyFont="1" applyFill="1" applyBorder="1"/>
    <xf numFmtId="165" fontId="5" fillId="5" borderId="7" xfId="1" applyNumberFormat="1" applyFont="1" applyFill="1" applyBorder="1"/>
    <xf numFmtId="0" fontId="0" fillId="2" borderId="8" xfId="0" applyFill="1" applyBorder="1"/>
    <xf numFmtId="0" fontId="0" fillId="2" borderId="9" xfId="0" applyFill="1" applyBorder="1"/>
    <xf numFmtId="0" fontId="0" fillId="2" borderId="10" xfId="0" applyFill="1" applyBorder="1"/>
    <xf numFmtId="0" fontId="4" fillId="2" borderId="1" xfId="0" applyFont="1" applyFill="1" applyBorder="1"/>
    <xf numFmtId="0" fontId="4" fillId="2" borderId="2" xfId="0" applyFont="1" applyFill="1" applyBorder="1"/>
    <xf numFmtId="0" fontId="4" fillId="2" borderId="3" xfId="0" applyFont="1" applyFill="1" applyBorder="1"/>
    <xf numFmtId="0" fontId="4" fillId="0" borderId="0" xfId="0" applyFont="1"/>
    <xf numFmtId="0" fontId="4" fillId="0" borderId="4" xfId="0" applyFont="1" applyBorder="1"/>
    <xf numFmtId="0" fontId="2" fillId="3" borderId="0" xfId="0" applyFont="1" applyFill="1" applyBorder="1" applyAlignment="1">
      <alignment wrapText="1"/>
    </xf>
    <xf numFmtId="0" fontId="4" fillId="0" borderId="5" xfId="0" applyFont="1" applyBorder="1"/>
    <xf numFmtId="0" fontId="4" fillId="2" borderId="4" xfId="0" applyFont="1" applyFill="1" applyBorder="1"/>
    <xf numFmtId="0" fontId="5" fillId="2" borderId="0" xfId="0" quotePrefix="1" applyFont="1" applyFill="1" applyBorder="1" applyAlignment="1">
      <alignment horizontal="right"/>
    </xf>
    <xf numFmtId="0" fontId="4" fillId="2" borderId="5" xfId="0" applyFont="1" applyFill="1" applyBorder="1"/>
    <xf numFmtId="0" fontId="4" fillId="2" borderId="0" xfId="0" applyFont="1" applyFill="1" applyBorder="1" applyAlignment="1">
      <alignment horizontal="left" vertical="center" wrapText="1"/>
    </xf>
    <xf numFmtId="44" fontId="6" fillId="2" borderId="0" xfId="2" applyFont="1" applyFill="1" applyBorder="1"/>
    <xf numFmtId="44" fontId="6" fillId="2" borderId="0" xfId="2" applyFont="1" applyFill="1" applyBorder="1" applyAlignment="1">
      <alignment horizontal="right"/>
    </xf>
    <xf numFmtId="169" fontId="5" fillId="5" borderId="7" xfId="3" applyNumberFormat="1" applyFont="1" applyFill="1" applyBorder="1"/>
    <xf numFmtId="169" fontId="3" fillId="2" borderId="0" xfId="3" applyNumberFormat="1" applyFont="1" applyFill="1" applyBorder="1"/>
    <xf numFmtId="0" fontId="4" fillId="6" borderId="0" xfId="0" applyFont="1" applyFill="1" applyBorder="1" applyAlignment="1">
      <alignment wrapText="1"/>
    </xf>
    <xf numFmtId="0" fontId="0" fillId="6" borderId="0" xfId="0" applyFill="1" applyAlignment="1">
      <alignment wrapText="1"/>
    </xf>
    <xf numFmtId="3" fontId="3" fillId="2" borderId="0" xfId="1" applyNumberFormat="1" applyFont="1" applyFill="1" applyBorder="1" applyAlignment="1">
      <alignment horizontal="right"/>
    </xf>
    <xf numFmtId="10" fontId="3" fillId="2" borderId="0" xfId="3" applyNumberFormat="1" applyFont="1" applyFill="1" applyBorder="1"/>
    <xf numFmtId="0" fontId="4" fillId="2" borderId="0" xfId="0" applyFont="1" applyFill="1" applyBorder="1" applyAlignment="1">
      <alignment wrapText="1"/>
    </xf>
    <xf numFmtId="0" fontId="4" fillId="2" borderId="8" xfId="0" applyFont="1" applyFill="1" applyBorder="1"/>
    <xf numFmtId="0" fontId="4" fillId="2" borderId="9" xfId="0" applyFont="1" applyFill="1" applyBorder="1"/>
    <xf numFmtId="0" fontId="4" fillId="2" borderId="10" xfId="0" applyFont="1" applyFill="1" applyBorder="1"/>
    <xf numFmtId="0" fontId="4" fillId="0" borderId="0" xfId="0" applyFont="1" applyBorder="1"/>
    <xf numFmtId="0" fontId="2" fillId="3" borderId="0" xfId="0" applyFont="1" applyFill="1" applyBorder="1" applyAlignment="1">
      <alignment horizontal="left" vertical="center"/>
    </xf>
    <xf numFmtId="0" fontId="4" fillId="2" borderId="0" xfId="0" applyFont="1" applyFill="1" applyBorder="1" applyAlignment="1">
      <alignment vertical="center" wrapText="1"/>
    </xf>
    <xf numFmtId="170" fontId="6" fillId="2" borderId="0" xfId="2" applyNumberFormat="1" applyFont="1" applyFill="1" applyBorder="1"/>
    <xf numFmtId="43" fontId="6" fillId="2" borderId="0" xfId="1" applyFont="1" applyFill="1" applyBorder="1"/>
    <xf numFmtId="167" fontId="6" fillId="2" borderId="0" xfId="1" applyNumberFormat="1" applyFont="1" applyFill="1" applyBorder="1" applyAlignment="1">
      <alignment horizontal="right"/>
    </xf>
    <xf numFmtId="43" fontId="5" fillId="5" borderId="7" xfId="1" applyFont="1" applyFill="1" applyBorder="1" applyAlignment="1">
      <alignment horizontal="right"/>
    </xf>
    <xf numFmtId="171" fontId="3" fillId="2" borderId="0" xfId="2" applyNumberFormat="1" applyFont="1" applyFill="1" applyBorder="1" applyAlignment="1">
      <alignment horizontal="right"/>
    </xf>
    <xf numFmtId="171" fontId="5" fillId="5" borderId="7" xfId="2" applyNumberFormat="1" applyFont="1" applyFill="1" applyBorder="1" applyAlignment="1">
      <alignment horizontal="right"/>
    </xf>
    <xf numFmtId="0" fontId="2" fillId="3" borderId="0" xfId="0" applyFont="1" applyFill="1" applyBorder="1"/>
    <xf numFmtId="0" fontId="7" fillId="3" borderId="0" xfId="0" applyFont="1" applyFill="1" applyBorder="1"/>
    <xf numFmtId="0" fontId="4" fillId="2" borderId="0" xfId="0" applyFont="1" applyFill="1" applyBorder="1" applyAlignment="1"/>
    <xf numFmtId="0" fontId="5" fillId="2" borderId="9" xfId="0" applyFont="1" applyFill="1" applyBorder="1"/>
    <xf numFmtId="0" fontId="5" fillId="2" borderId="9" xfId="0" applyFont="1" applyFill="1" applyBorder="1" applyAlignment="1">
      <alignment horizontal="right"/>
    </xf>
    <xf numFmtId="3" fontId="5" fillId="2" borderId="0" xfId="1" applyNumberFormat="1" applyFont="1" applyFill="1" applyBorder="1"/>
    <xf numFmtId="3" fontId="5" fillId="2" borderId="0" xfId="1" applyNumberFormat="1" applyFont="1" applyFill="1" applyBorder="1" applyAlignment="1">
      <alignment horizontal="right"/>
    </xf>
    <xf numFmtId="172" fontId="6" fillId="2" borderId="0" xfId="1" applyNumberFormat="1" applyFont="1" applyFill="1" applyBorder="1"/>
    <xf numFmtId="3" fontId="6" fillId="2" borderId="0" xfId="1" applyNumberFormat="1" applyFont="1" applyFill="1" applyBorder="1"/>
    <xf numFmtId="3" fontId="8" fillId="4" borderId="0" xfId="0" applyNumberFormat="1" applyFont="1" applyFill="1" applyBorder="1" applyAlignment="1">
      <alignment horizontal="right" wrapText="1"/>
    </xf>
    <xf numFmtId="3" fontId="6" fillId="2" borderId="6" xfId="1" applyNumberFormat="1" applyFont="1" applyFill="1" applyBorder="1" applyAlignment="1">
      <alignment horizontal="right"/>
    </xf>
    <xf numFmtId="0" fontId="4" fillId="4" borderId="8" xfId="0" applyFont="1" applyFill="1" applyBorder="1"/>
    <xf numFmtId="0" fontId="4" fillId="4" borderId="9" xfId="0" applyFont="1" applyFill="1" applyBorder="1"/>
    <xf numFmtId="0" fontId="4" fillId="4" borderId="10" xfId="0" applyFont="1" applyFill="1" applyBorder="1"/>
    <xf numFmtId="173" fontId="6" fillId="2" borderId="0" xfId="1" applyNumberFormat="1" applyFont="1" applyFill="1" applyBorder="1" applyAlignment="1">
      <alignment horizontal="right"/>
    </xf>
    <xf numFmtId="173" fontId="5" fillId="0" borderId="0" xfId="1" applyNumberFormat="1" applyFont="1" applyBorder="1" applyAlignment="1">
      <alignment horizontal="right"/>
    </xf>
    <xf numFmtId="173" fontId="6" fillId="2" borderId="0" xfId="1" applyNumberFormat="1" applyFont="1" applyFill="1" applyBorder="1"/>
    <xf numFmtId="173" fontId="6" fillId="0" borderId="0" xfId="1" applyNumberFormat="1" applyFont="1" applyBorder="1"/>
    <xf numFmtId="165" fontId="6" fillId="0" borderId="0" xfId="1" applyNumberFormat="1" applyFont="1" applyBorder="1"/>
    <xf numFmtId="165" fontId="4" fillId="2" borderId="0" xfId="1" applyNumberFormat="1" applyFont="1" applyFill="1" applyBorder="1"/>
    <xf numFmtId="3" fontId="5" fillId="5" borderId="0" xfId="1" applyNumberFormat="1" applyFont="1" applyFill="1" applyBorder="1"/>
    <xf numFmtId="3" fontId="3" fillId="2" borderId="0" xfId="1" applyNumberFormat="1" applyFont="1" applyFill="1" applyBorder="1"/>
    <xf numFmtId="3" fontId="3" fillId="2" borderId="0" xfId="0" applyNumberFormat="1" applyFont="1" applyFill="1" applyBorder="1"/>
    <xf numFmtId="0" fontId="2" fillId="3" borderId="0" xfId="0" applyFont="1" applyFill="1" applyBorder="1" applyAlignment="1">
      <alignment horizontal="left" vertical="center"/>
    </xf>
    <xf numFmtId="0" fontId="4" fillId="2" borderId="0" xfId="0" applyNumberFormat="1" applyFont="1" applyFill="1" applyBorder="1" applyAlignment="1">
      <alignment vertical="center" wrapText="1"/>
    </xf>
    <xf numFmtId="0" fontId="0" fillId="0" borderId="0" xfId="0" applyAlignment="1">
      <alignment vertical="center" wrapText="1"/>
    </xf>
    <xf numFmtId="0" fontId="0" fillId="2" borderId="0" xfId="0" applyFill="1" applyAlignment="1">
      <alignment vertical="center" wrapText="1"/>
    </xf>
    <xf numFmtId="174" fontId="6" fillId="2" borderId="0" xfId="1" applyNumberFormat="1" applyFont="1" applyFill="1" applyBorder="1"/>
    <xf numFmtId="174" fontId="5" fillId="5" borderId="7" xfId="1" applyNumberFormat="1" applyFont="1" applyFill="1" applyBorder="1" applyAlignment="1">
      <alignment horizontal="right"/>
    </xf>
    <xf numFmtId="175" fontId="6" fillId="2" borderId="0" xfId="2" applyNumberFormat="1" applyFont="1" applyFill="1" applyBorder="1"/>
    <xf numFmtId="176" fontId="5" fillId="5" borderId="7" xfId="3" applyNumberFormat="1" applyFont="1" applyFill="1" applyBorder="1" applyAlignment="1">
      <alignment horizontal="righ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sqref="A1:XFD1048576"/>
    </sheetView>
  </sheetViews>
  <sheetFormatPr defaultRowHeight="15" x14ac:dyDescent="0.25"/>
  <cols>
    <col min="1" max="1" width="2.42578125" customWidth="1"/>
    <col min="2" max="2" width="47" customWidth="1"/>
    <col min="3" max="3" width="2.42578125" customWidth="1"/>
    <col min="4" max="4" width="14.42578125" customWidth="1"/>
    <col min="5" max="5" width="2.42578125" customWidth="1"/>
    <col min="6" max="6" width="14.42578125" customWidth="1"/>
    <col min="7" max="7" width="2.42578125" customWidth="1"/>
  </cols>
  <sheetData>
    <row r="1" spans="1:7" x14ac:dyDescent="0.25">
      <c r="A1" s="1"/>
      <c r="B1" s="2"/>
      <c r="C1" s="2"/>
      <c r="D1" s="2"/>
      <c r="E1" s="2"/>
      <c r="F1" s="2"/>
      <c r="G1" s="3"/>
    </row>
    <row r="2" spans="1:7" x14ac:dyDescent="0.25">
      <c r="A2" s="4"/>
      <c r="B2" s="5" t="s">
        <v>0</v>
      </c>
      <c r="C2" s="6"/>
      <c r="D2" s="6"/>
      <c r="E2" s="6"/>
      <c r="F2" s="6"/>
      <c r="G2" s="7"/>
    </row>
    <row r="3" spans="1:7" x14ac:dyDescent="0.25">
      <c r="A3" s="8"/>
      <c r="B3" s="9"/>
      <c r="C3" s="10"/>
      <c r="D3" s="10"/>
      <c r="E3" s="10"/>
      <c r="F3" s="10"/>
      <c r="G3" s="11"/>
    </row>
    <row r="4" spans="1:7" x14ac:dyDescent="0.25">
      <c r="A4" s="8"/>
      <c r="B4" s="12" t="s">
        <v>1</v>
      </c>
      <c r="C4" s="6"/>
      <c r="D4" s="6"/>
      <c r="E4" s="6"/>
      <c r="F4" s="6"/>
      <c r="G4" s="11"/>
    </row>
    <row r="5" spans="1:7" x14ac:dyDescent="0.25">
      <c r="A5" s="8"/>
      <c r="B5" s="6"/>
      <c r="C5" s="6"/>
      <c r="D5" s="6"/>
      <c r="E5" s="6"/>
      <c r="F5" s="6"/>
      <c r="G5" s="11"/>
    </row>
    <row r="6" spans="1:7" x14ac:dyDescent="0.25">
      <c r="A6" s="8"/>
      <c r="B6" s="6"/>
      <c r="C6" s="6"/>
      <c r="D6" s="6"/>
      <c r="E6" s="6"/>
      <c r="F6" s="6"/>
      <c r="G6" s="11"/>
    </row>
    <row r="7" spans="1:7" x14ac:dyDescent="0.25">
      <c r="A7" s="8"/>
      <c r="B7" s="6"/>
      <c r="C7" s="6"/>
      <c r="D7" s="6"/>
      <c r="E7" s="6"/>
      <c r="F7" s="6"/>
      <c r="G7" s="11"/>
    </row>
    <row r="8" spans="1:7" x14ac:dyDescent="0.25">
      <c r="A8" s="8"/>
      <c r="B8" s="6"/>
      <c r="C8" s="6"/>
      <c r="D8" s="6"/>
      <c r="E8" s="6"/>
      <c r="F8" s="6"/>
      <c r="G8" s="11"/>
    </row>
    <row r="9" spans="1:7" x14ac:dyDescent="0.25">
      <c r="A9" s="8"/>
      <c r="B9" s="6"/>
      <c r="C9" s="6"/>
      <c r="D9" s="6"/>
      <c r="E9" s="6"/>
      <c r="F9" s="6"/>
      <c r="G9" s="11"/>
    </row>
    <row r="10" spans="1:7" x14ac:dyDescent="0.25">
      <c r="A10" s="8"/>
      <c r="B10" s="6"/>
      <c r="C10" s="6"/>
      <c r="D10" s="6"/>
      <c r="E10" s="6"/>
      <c r="F10" s="6"/>
      <c r="G10" s="11"/>
    </row>
    <row r="11" spans="1:7" x14ac:dyDescent="0.25">
      <c r="A11" s="8"/>
      <c r="B11" s="6"/>
      <c r="C11" s="6"/>
      <c r="D11" s="6"/>
      <c r="E11" s="6"/>
      <c r="F11" s="6"/>
      <c r="G11" s="11"/>
    </row>
    <row r="12" spans="1:7" x14ac:dyDescent="0.25">
      <c r="A12" s="8"/>
      <c r="B12" s="13"/>
      <c r="C12" s="13"/>
      <c r="D12" s="13"/>
      <c r="E12" s="13"/>
      <c r="F12" s="13"/>
      <c r="G12" s="11"/>
    </row>
    <row r="13" spans="1:7" x14ac:dyDescent="0.25">
      <c r="A13" s="4"/>
      <c r="B13" s="5" t="s">
        <v>2</v>
      </c>
      <c r="C13" s="6"/>
      <c r="D13" s="6"/>
      <c r="E13" s="6"/>
      <c r="F13" s="6"/>
      <c r="G13" s="7"/>
    </row>
    <row r="14" spans="1:7" x14ac:dyDescent="0.25">
      <c r="A14" s="8"/>
      <c r="B14" s="14"/>
      <c r="C14" s="14"/>
      <c r="D14" s="14"/>
      <c r="E14" s="14"/>
      <c r="F14" s="14"/>
      <c r="G14" s="11"/>
    </row>
    <row r="15" spans="1:7" x14ac:dyDescent="0.25">
      <c r="A15" s="8"/>
      <c r="B15" s="15" t="s">
        <v>3</v>
      </c>
      <c r="C15" s="15"/>
      <c r="D15" s="15"/>
      <c r="E15" s="15"/>
      <c r="F15" s="15"/>
      <c r="G15" s="11"/>
    </row>
    <row r="16" spans="1:7" x14ac:dyDescent="0.25">
      <c r="A16" s="8"/>
      <c r="B16" s="16"/>
      <c r="C16" s="10"/>
      <c r="D16" s="10"/>
      <c r="E16" s="10"/>
      <c r="F16" s="10"/>
      <c r="G16" s="11"/>
    </row>
    <row r="17" spans="1:7" x14ac:dyDescent="0.25">
      <c r="A17" s="8"/>
      <c r="B17" s="10"/>
      <c r="C17" s="10"/>
      <c r="D17" s="17" t="s">
        <v>4</v>
      </c>
      <c r="E17" s="17"/>
      <c r="F17" s="17" t="s">
        <v>5</v>
      </c>
      <c r="G17" s="11"/>
    </row>
    <row r="18" spans="1:7" x14ac:dyDescent="0.25">
      <c r="A18" s="8"/>
      <c r="B18" s="18" t="s">
        <v>6</v>
      </c>
      <c r="C18" s="10"/>
      <c r="D18" s="19" t="s">
        <v>7</v>
      </c>
      <c r="E18" s="10"/>
      <c r="F18" s="19" t="s">
        <v>8</v>
      </c>
      <c r="G18" s="11"/>
    </row>
    <row r="19" spans="1:7" x14ac:dyDescent="0.25">
      <c r="A19" s="8"/>
      <c r="B19" s="10" t="s">
        <v>9</v>
      </c>
      <c r="C19" s="10"/>
      <c r="D19" s="20">
        <v>20</v>
      </c>
      <c r="E19" s="21"/>
      <c r="F19" s="20">
        <v>14</v>
      </c>
      <c r="G19" s="11"/>
    </row>
    <row r="20" spans="1:7" x14ac:dyDescent="0.25">
      <c r="A20" s="8"/>
      <c r="B20" s="10" t="s">
        <v>10</v>
      </c>
      <c r="C20" s="10"/>
      <c r="D20" s="20">
        <v>4</v>
      </c>
      <c r="E20" s="21"/>
      <c r="F20" s="20">
        <v>14</v>
      </c>
      <c r="G20" s="11"/>
    </row>
    <row r="21" spans="1:7" x14ac:dyDescent="0.25">
      <c r="A21" s="8"/>
      <c r="B21" s="10" t="s">
        <v>11</v>
      </c>
      <c r="C21" s="10"/>
      <c r="D21" s="20">
        <v>1000</v>
      </c>
      <c r="E21" s="21"/>
      <c r="F21" s="20"/>
      <c r="G21" s="11"/>
    </row>
    <row r="22" spans="1:7" x14ac:dyDescent="0.25">
      <c r="A22" s="8"/>
      <c r="B22" s="10" t="s">
        <v>12</v>
      </c>
      <c r="C22" s="10"/>
      <c r="D22" s="20">
        <v>1000</v>
      </c>
      <c r="E22" s="22"/>
      <c r="F22" s="20"/>
      <c r="G22" s="11"/>
    </row>
    <row r="23" spans="1:7" x14ac:dyDescent="0.25">
      <c r="A23" s="8"/>
      <c r="B23" s="10"/>
      <c r="C23" s="10"/>
      <c r="D23" s="23"/>
      <c r="E23" s="10"/>
      <c r="F23" s="24"/>
      <c r="G23" s="11"/>
    </row>
    <row r="24" spans="1:7" x14ac:dyDescent="0.25">
      <c r="A24" s="8"/>
      <c r="B24" s="10"/>
      <c r="C24" s="10"/>
      <c r="D24" s="10"/>
      <c r="E24" s="10"/>
      <c r="F24" s="10"/>
      <c r="G24" s="11"/>
    </row>
    <row r="25" spans="1:7" x14ac:dyDescent="0.25">
      <c r="A25" s="8"/>
      <c r="B25" s="18" t="s">
        <v>13</v>
      </c>
      <c r="C25" s="10"/>
      <c r="D25" s="19" t="s">
        <v>4</v>
      </c>
      <c r="E25" s="17"/>
      <c r="F25" s="19" t="s">
        <v>5</v>
      </c>
      <c r="G25" s="11"/>
    </row>
    <row r="26" spans="1:7" x14ac:dyDescent="0.25">
      <c r="A26" s="8"/>
      <c r="B26" s="25"/>
      <c r="C26" s="10"/>
      <c r="D26" s="10"/>
      <c r="E26" s="10"/>
      <c r="F26" s="10"/>
      <c r="G26" s="11"/>
    </row>
    <row r="27" spans="1:7" x14ac:dyDescent="0.25">
      <c r="A27" s="8"/>
      <c r="B27" s="16" t="s">
        <v>14</v>
      </c>
      <c r="C27" s="10"/>
      <c r="D27" s="10"/>
      <c r="E27" s="10"/>
      <c r="F27" s="10"/>
      <c r="G27" s="11"/>
    </row>
    <row r="28" spans="1:7" x14ac:dyDescent="0.25">
      <c r="A28" s="8"/>
      <c r="B28" s="26" t="s">
        <v>15</v>
      </c>
      <c r="C28" s="10"/>
      <c r="D28" s="20">
        <v>800</v>
      </c>
      <c r="E28" s="10"/>
      <c r="F28" s="20">
        <v>200</v>
      </c>
      <c r="G28" s="11"/>
    </row>
    <row r="29" spans="1:7" x14ac:dyDescent="0.25">
      <c r="A29" s="8"/>
      <c r="B29" s="26" t="s">
        <v>16</v>
      </c>
      <c r="C29" s="10"/>
      <c r="D29" s="27">
        <f>D19*D28</f>
        <v>16000</v>
      </c>
      <c r="E29" s="10"/>
      <c r="F29" s="27">
        <f>F19*F28</f>
        <v>2800</v>
      </c>
      <c r="G29" s="11"/>
    </row>
    <row r="30" spans="1:7" x14ac:dyDescent="0.25">
      <c r="A30" s="8"/>
      <c r="B30" s="10"/>
      <c r="C30" s="10"/>
      <c r="D30" s="10"/>
      <c r="E30" s="10"/>
      <c r="F30" s="10"/>
      <c r="G30" s="11"/>
    </row>
    <row r="31" spans="1:7" x14ac:dyDescent="0.25">
      <c r="A31" s="8"/>
      <c r="B31" s="16" t="s">
        <v>17</v>
      </c>
      <c r="C31" s="10"/>
      <c r="D31" s="10"/>
      <c r="E31" s="10"/>
      <c r="F31" s="10"/>
      <c r="G31" s="11"/>
    </row>
    <row r="32" spans="1:7" x14ac:dyDescent="0.25">
      <c r="A32" s="8"/>
      <c r="B32" s="26" t="s">
        <v>15</v>
      </c>
      <c r="C32" s="10"/>
      <c r="D32" s="20">
        <v>200</v>
      </c>
      <c r="E32" s="10"/>
      <c r="F32" s="20">
        <v>800</v>
      </c>
      <c r="G32" s="11"/>
    </row>
    <row r="33" spans="1:7" x14ac:dyDescent="0.25">
      <c r="A33" s="8"/>
      <c r="B33" s="26" t="s">
        <v>16</v>
      </c>
      <c r="C33" s="10"/>
      <c r="D33" s="27">
        <f>D20*D32</f>
        <v>800</v>
      </c>
      <c r="E33" s="10"/>
      <c r="F33" s="27">
        <f>F20*F32</f>
        <v>11200</v>
      </c>
      <c r="G33" s="11"/>
    </row>
    <row r="34" spans="1:7" x14ac:dyDescent="0.25">
      <c r="A34" s="8"/>
      <c r="B34" s="10"/>
      <c r="C34" s="10"/>
      <c r="D34" s="10"/>
      <c r="E34" s="10"/>
      <c r="F34" s="10"/>
      <c r="G34" s="11"/>
    </row>
    <row r="35" spans="1:7" x14ac:dyDescent="0.25">
      <c r="A35" s="8"/>
      <c r="B35" s="10" t="s">
        <v>18</v>
      </c>
      <c r="C35" s="10"/>
      <c r="D35" s="27">
        <f>D29+D33</f>
        <v>16800</v>
      </c>
      <c r="E35" s="10"/>
      <c r="F35" s="27">
        <f>F29+F33</f>
        <v>14000</v>
      </c>
      <c r="G35" s="11"/>
    </row>
    <row r="36" spans="1:7" x14ac:dyDescent="0.25">
      <c r="A36" s="8"/>
      <c r="B36" s="10"/>
      <c r="C36" s="10"/>
      <c r="D36" s="10"/>
      <c r="E36" s="10"/>
      <c r="F36" s="10"/>
      <c r="G36" s="11"/>
    </row>
    <row r="37" spans="1:7" ht="15.75" thickBot="1" x14ac:dyDescent="0.3">
      <c r="A37" s="28"/>
      <c r="B37" s="29"/>
      <c r="C37" s="29"/>
      <c r="D37" s="29"/>
      <c r="E37" s="29"/>
      <c r="F37" s="29"/>
      <c r="G37" s="30"/>
    </row>
  </sheetData>
  <mergeCells count="4">
    <mergeCell ref="B2:F2"/>
    <mergeCell ref="B4:F11"/>
    <mergeCell ref="B13:F13"/>
    <mergeCell ref="B15:F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activeCell="H20" sqref="H20"/>
    </sheetView>
  </sheetViews>
  <sheetFormatPr defaultRowHeight="12.75" x14ac:dyDescent="0.2"/>
  <cols>
    <col min="1" max="1" width="2.7109375" style="34" customWidth="1"/>
    <col min="2" max="2" width="42.7109375" style="34" customWidth="1"/>
    <col min="3" max="3" width="2.7109375" style="34" customWidth="1"/>
    <col min="4" max="4" width="10.7109375" style="34" customWidth="1"/>
    <col min="5" max="5" width="2.7109375" style="54" customWidth="1"/>
    <col min="6" max="16384" width="9.140625" style="34"/>
  </cols>
  <sheetData>
    <row r="1" spans="1:5" x14ac:dyDescent="0.2">
      <c r="A1" s="31"/>
      <c r="B1" s="32"/>
      <c r="C1" s="32"/>
      <c r="D1" s="32"/>
      <c r="E1" s="33"/>
    </row>
    <row r="2" spans="1:5" ht="15.75" customHeight="1" x14ac:dyDescent="0.25">
      <c r="A2" s="35"/>
      <c r="B2" s="36" t="s">
        <v>19</v>
      </c>
      <c r="C2" s="6"/>
      <c r="D2" s="6"/>
      <c r="E2" s="37"/>
    </row>
    <row r="3" spans="1:5" x14ac:dyDescent="0.2">
      <c r="A3" s="38"/>
      <c r="B3" s="26"/>
      <c r="C3" s="26"/>
      <c r="D3" s="39"/>
      <c r="E3" s="40"/>
    </row>
    <row r="4" spans="1:5" ht="12.75" customHeight="1" x14ac:dyDescent="0.2">
      <c r="A4" s="38"/>
      <c r="B4" s="41" t="s">
        <v>20</v>
      </c>
      <c r="C4" s="41"/>
      <c r="D4" s="41"/>
      <c r="E4" s="40"/>
    </row>
    <row r="5" spans="1:5" x14ac:dyDescent="0.2">
      <c r="A5" s="38"/>
      <c r="B5" s="41"/>
      <c r="C5" s="41"/>
      <c r="D5" s="41"/>
      <c r="E5" s="40"/>
    </row>
    <row r="6" spans="1:5" x14ac:dyDescent="0.2">
      <c r="A6" s="38"/>
      <c r="B6" s="41"/>
      <c r="C6" s="41"/>
      <c r="D6" s="41"/>
      <c r="E6" s="40"/>
    </row>
    <row r="7" spans="1:5" x14ac:dyDescent="0.2">
      <c r="A7" s="38"/>
      <c r="B7" s="41"/>
      <c r="C7" s="41"/>
      <c r="D7" s="41"/>
      <c r="E7" s="40"/>
    </row>
    <row r="8" spans="1:5" x14ac:dyDescent="0.2">
      <c r="A8" s="38"/>
      <c r="B8" s="41"/>
      <c r="C8" s="41"/>
      <c r="D8" s="41"/>
      <c r="E8" s="40"/>
    </row>
    <row r="9" spans="1:5" x14ac:dyDescent="0.2">
      <c r="A9" s="38"/>
      <c r="B9" s="41"/>
      <c r="C9" s="41"/>
      <c r="D9" s="41"/>
      <c r="E9" s="40"/>
    </row>
    <row r="10" spans="1:5" x14ac:dyDescent="0.2">
      <c r="A10" s="38"/>
      <c r="B10" s="41"/>
      <c r="C10" s="41"/>
      <c r="D10" s="41"/>
      <c r="E10" s="40"/>
    </row>
    <row r="11" spans="1:5" x14ac:dyDescent="0.2">
      <c r="A11" s="38"/>
      <c r="B11" s="26"/>
      <c r="C11" s="26"/>
      <c r="D11" s="39"/>
      <c r="E11" s="40"/>
    </row>
    <row r="12" spans="1:5" x14ac:dyDescent="0.2">
      <c r="A12" s="38"/>
      <c r="B12" s="18" t="s">
        <v>21</v>
      </c>
      <c r="C12" s="26"/>
      <c r="D12" s="19" t="s">
        <v>22</v>
      </c>
      <c r="E12" s="40"/>
    </row>
    <row r="13" spans="1:5" x14ac:dyDescent="0.2">
      <c r="A13" s="38"/>
      <c r="B13" s="26" t="s">
        <v>23</v>
      </c>
      <c r="C13" s="26"/>
      <c r="D13" s="42">
        <v>12</v>
      </c>
      <c r="E13" s="40"/>
    </row>
    <row r="14" spans="1:5" x14ac:dyDescent="0.2">
      <c r="A14" s="38"/>
      <c r="B14" s="26" t="s">
        <v>24</v>
      </c>
      <c r="C14" s="26"/>
      <c r="D14" s="42">
        <v>15</v>
      </c>
      <c r="E14" s="40"/>
    </row>
    <row r="15" spans="1:5" x14ac:dyDescent="0.2">
      <c r="A15" s="38"/>
      <c r="B15" s="26" t="s">
        <v>25</v>
      </c>
      <c r="C15" s="26"/>
      <c r="D15" s="43">
        <v>0</v>
      </c>
      <c r="E15" s="40"/>
    </row>
    <row r="16" spans="1:5" x14ac:dyDescent="0.2">
      <c r="A16" s="38"/>
      <c r="B16" s="26"/>
      <c r="C16" s="26"/>
      <c r="D16" s="26"/>
      <c r="E16" s="40"/>
    </row>
    <row r="17" spans="1:5" x14ac:dyDescent="0.2">
      <c r="A17" s="38"/>
      <c r="B17" s="26" t="s">
        <v>26</v>
      </c>
      <c r="C17" s="26"/>
      <c r="D17" s="26"/>
      <c r="E17" s="40"/>
    </row>
    <row r="18" spans="1:5" x14ac:dyDescent="0.2">
      <c r="A18" s="38"/>
      <c r="B18" s="26"/>
      <c r="C18" s="26"/>
      <c r="D18" s="26"/>
      <c r="E18" s="40"/>
    </row>
    <row r="19" spans="1:5" x14ac:dyDescent="0.2">
      <c r="A19" s="38"/>
      <c r="B19" s="26" t="s">
        <v>27</v>
      </c>
      <c r="C19" s="26"/>
      <c r="D19" s="44">
        <f>(D14-D13+D15)/(D13)</f>
        <v>0.25</v>
      </c>
      <c r="E19" s="40"/>
    </row>
    <row r="20" spans="1:5" x14ac:dyDescent="0.2">
      <c r="A20" s="38"/>
      <c r="B20" s="26"/>
      <c r="C20" s="26"/>
      <c r="D20" s="45"/>
      <c r="E20" s="40"/>
    </row>
    <row r="21" spans="1:5" ht="15" x14ac:dyDescent="0.25">
      <c r="A21" s="38"/>
      <c r="B21" s="46"/>
      <c r="C21" s="47"/>
      <c r="D21" s="47"/>
      <c r="E21" s="40"/>
    </row>
    <row r="22" spans="1:5" x14ac:dyDescent="0.2">
      <c r="A22" s="38"/>
      <c r="B22" s="26"/>
      <c r="C22" s="26"/>
      <c r="D22" s="45"/>
      <c r="E22" s="40"/>
    </row>
    <row r="23" spans="1:5" x14ac:dyDescent="0.2">
      <c r="A23" s="38"/>
      <c r="B23" s="26" t="s">
        <v>28</v>
      </c>
      <c r="C23" s="26"/>
      <c r="D23" s="45"/>
      <c r="E23" s="40"/>
    </row>
    <row r="24" spans="1:5" x14ac:dyDescent="0.2">
      <c r="A24" s="38"/>
      <c r="B24" s="26"/>
      <c r="C24" s="26"/>
      <c r="D24" s="45"/>
      <c r="E24" s="40"/>
    </row>
    <row r="25" spans="1:5" x14ac:dyDescent="0.2">
      <c r="A25" s="38"/>
      <c r="B25" s="18" t="s">
        <v>21</v>
      </c>
      <c r="C25" s="26"/>
      <c r="D25" s="19" t="s">
        <v>22</v>
      </c>
      <c r="E25" s="40"/>
    </row>
    <row r="26" spans="1:5" x14ac:dyDescent="0.2">
      <c r="A26" s="38"/>
      <c r="B26" s="26" t="s">
        <v>23</v>
      </c>
      <c r="C26" s="26"/>
      <c r="D26" s="42">
        <v>12</v>
      </c>
      <c r="E26" s="40"/>
    </row>
    <row r="27" spans="1:5" x14ac:dyDescent="0.2">
      <c r="A27" s="38"/>
      <c r="B27" s="26" t="s">
        <v>24</v>
      </c>
      <c r="C27" s="26"/>
      <c r="D27" s="42">
        <v>15</v>
      </c>
      <c r="E27" s="40"/>
    </row>
    <row r="28" spans="1:5" x14ac:dyDescent="0.2">
      <c r="A28" s="38"/>
      <c r="B28" s="26" t="s">
        <v>25</v>
      </c>
      <c r="C28" s="26"/>
      <c r="D28" s="43">
        <v>1</v>
      </c>
      <c r="E28" s="40"/>
    </row>
    <row r="29" spans="1:5" x14ac:dyDescent="0.2">
      <c r="A29" s="38"/>
      <c r="B29" s="26"/>
      <c r="C29" s="26"/>
      <c r="D29" s="48"/>
      <c r="E29" s="40"/>
    </row>
    <row r="30" spans="1:5" x14ac:dyDescent="0.2">
      <c r="A30" s="38"/>
      <c r="B30" s="26" t="s">
        <v>29</v>
      </c>
      <c r="C30" s="26"/>
      <c r="D30" s="44">
        <f>(D27-D26+D28)/(D26)</f>
        <v>0.33333333333333331</v>
      </c>
      <c r="E30" s="40"/>
    </row>
    <row r="31" spans="1:5" x14ac:dyDescent="0.2">
      <c r="A31" s="38"/>
      <c r="B31" s="26"/>
      <c r="C31" s="26"/>
      <c r="D31" s="49"/>
      <c r="E31" s="40"/>
    </row>
    <row r="32" spans="1:5" x14ac:dyDescent="0.2">
      <c r="A32" s="38"/>
      <c r="B32" s="26" t="s">
        <v>27</v>
      </c>
      <c r="C32" s="26"/>
      <c r="D32" s="26"/>
      <c r="E32" s="40"/>
    </row>
    <row r="33" spans="1:5" x14ac:dyDescent="0.2">
      <c r="A33" s="38"/>
      <c r="B33" s="50" t="s">
        <v>30</v>
      </c>
      <c r="C33" s="50"/>
      <c r="D33" s="50"/>
      <c r="E33" s="40"/>
    </row>
    <row r="34" spans="1:5" x14ac:dyDescent="0.2">
      <c r="A34" s="38"/>
      <c r="B34" s="50"/>
      <c r="C34" s="50"/>
      <c r="D34" s="50"/>
      <c r="E34" s="40"/>
    </row>
    <row r="35" spans="1:5" x14ac:dyDescent="0.2">
      <c r="A35" s="38"/>
      <c r="B35" s="6"/>
      <c r="C35" s="6"/>
      <c r="D35" s="6"/>
      <c r="E35" s="40"/>
    </row>
    <row r="36" spans="1:5" x14ac:dyDescent="0.2">
      <c r="A36" s="38"/>
      <c r="B36" s="26"/>
      <c r="C36" s="26"/>
      <c r="D36" s="26"/>
      <c r="E36" s="40"/>
    </row>
    <row r="37" spans="1:5" x14ac:dyDescent="0.2">
      <c r="A37" s="38"/>
      <c r="B37" s="26" t="s">
        <v>31</v>
      </c>
      <c r="C37" s="26"/>
      <c r="D37" s="44">
        <f>D28/D26</f>
        <v>8.3333333333333329E-2</v>
      </c>
      <c r="E37" s="40"/>
    </row>
    <row r="38" spans="1:5" x14ac:dyDescent="0.2">
      <c r="A38" s="38"/>
      <c r="B38" s="26"/>
      <c r="C38" s="26"/>
      <c r="D38" s="26"/>
      <c r="E38" s="40"/>
    </row>
    <row r="39" spans="1:5" x14ac:dyDescent="0.2">
      <c r="A39" s="38"/>
      <c r="B39" s="26" t="s">
        <v>32</v>
      </c>
      <c r="C39" s="26"/>
      <c r="D39" s="44">
        <f>(D27-D26)/(D26)</f>
        <v>0.25</v>
      </c>
      <c r="E39" s="40"/>
    </row>
    <row r="40" spans="1:5" x14ac:dyDescent="0.2">
      <c r="A40" s="38"/>
      <c r="B40" s="26"/>
      <c r="C40" s="26"/>
      <c r="D40" s="26"/>
      <c r="E40" s="40"/>
    </row>
    <row r="41" spans="1:5" x14ac:dyDescent="0.2">
      <c r="A41" s="38"/>
      <c r="B41" s="26" t="s">
        <v>33</v>
      </c>
      <c r="C41" s="26"/>
      <c r="D41" s="44">
        <f>D37+D39</f>
        <v>0.33333333333333331</v>
      </c>
      <c r="E41" s="40"/>
    </row>
    <row r="42" spans="1:5" ht="13.5" thickBot="1" x14ac:dyDescent="0.25">
      <c r="A42" s="51"/>
      <c r="B42" s="52"/>
      <c r="C42" s="52"/>
      <c r="D42" s="52"/>
      <c r="E42" s="53"/>
    </row>
  </sheetData>
  <mergeCells count="4">
    <mergeCell ref="B2:D2"/>
    <mergeCell ref="B4:D10"/>
    <mergeCell ref="B21:D21"/>
    <mergeCell ref="B33:D3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sqref="A1:XFD1048576"/>
    </sheetView>
  </sheetViews>
  <sheetFormatPr defaultRowHeight="12.75" x14ac:dyDescent="0.2"/>
  <cols>
    <col min="1" max="1" width="2.7109375" style="34" customWidth="1"/>
    <col min="2" max="2" width="48.7109375" style="34" customWidth="1"/>
    <col min="3" max="3" width="2.7109375" style="34" customWidth="1"/>
    <col min="4" max="4" width="12.7109375" style="34" customWidth="1"/>
    <col min="5" max="5" width="2.7109375" style="34" customWidth="1"/>
    <col min="6" max="16384" width="9.140625" style="34"/>
  </cols>
  <sheetData>
    <row r="1" spans="1:5" x14ac:dyDescent="0.2">
      <c r="A1" s="31"/>
      <c r="B1" s="32"/>
      <c r="C1" s="32"/>
      <c r="D1" s="32"/>
      <c r="E1" s="33"/>
    </row>
    <row r="2" spans="1:5" ht="15.75" x14ac:dyDescent="0.2">
      <c r="A2" s="35"/>
      <c r="B2" s="55" t="s">
        <v>34</v>
      </c>
      <c r="C2" s="55"/>
      <c r="D2" s="55"/>
      <c r="E2" s="37"/>
    </row>
    <row r="3" spans="1:5" x14ac:dyDescent="0.2">
      <c r="A3" s="38"/>
      <c r="B3" s="9"/>
      <c r="C3" s="26"/>
      <c r="D3" s="26"/>
      <c r="E3" s="40"/>
    </row>
    <row r="4" spans="1:5" x14ac:dyDescent="0.2">
      <c r="A4" s="38"/>
      <c r="B4" s="56" t="s">
        <v>35</v>
      </c>
      <c r="C4" s="56"/>
      <c r="D4" s="56"/>
      <c r="E4" s="40"/>
    </row>
    <row r="5" spans="1:5" x14ac:dyDescent="0.2">
      <c r="A5" s="38"/>
      <c r="B5" s="56"/>
      <c r="C5" s="56"/>
      <c r="D5" s="56"/>
      <c r="E5" s="40"/>
    </row>
    <row r="6" spans="1:5" x14ac:dyDescent="0.2">
      <c r="A6" s="38"/>
      <c r="B6" s="56"/>
      <c r="C6" s="56"/>
      <c r="D6" s="56"/>
      <c r="E6" s="40"/>
    </row>
    <row r="7" spans="1:5" x14ac:dyDescent="0.2">
      <c r="A7" s="38"/>
      <c r="B7" s="26"/>
      <c r="C7" s="26"/>
      <c r="D7" s="39"/>
      <c r="E7" s="40"/>
    </row>
    <row r="8" spans="1:5" x14ac:dyDescent="0.2">
      <c r="A8" s="38"/>
      <c r="B8" s="18" t="s">
        <v>6</v>
      </c>
      <c r="C8" s="26"/>
      <c r="D8" s="19" t="s">
        <v>36</v>
      </c>
      <c r="E8" s="40"/>
    </row>
    <row r="9" spans="1:5" x14ac:dyDescent="0.2">
      <c r="A9" s="38"/>
      <c r="B9" s="26" t="s">
        <v>37</v>
      </c>
      <c r="C9" s="26"/>
      <c r="D9" s="57">
        <v>20.67</v>
      </c>
      <c r="E9" s="40"/>
    </row>
    <row r="10" spans="1:5" x14ac:dyDescent="0.2">
      <c r="A10" s="38"/>
      <c r="B10" s="26" t="s">
        <v>38</v>
      </c>
      <c r="C10" s="26"/>
      <c r="D10" s="58">
        <v>410</v>
      </c>
      <c r="E10" s="40"/>
    </row>
    <row r="11" spans="1:5" x14ac:dyDescent="0.2">
      <c r="A11" s="38"/>
      <c r="B11" s="26"/>
      <c r="C11" s="26"/>
      <c r="D11" s="59"/>
      <c r="E11" s="40"/>
    </row>
    <row r="12" spans="1:5" x14ac:dyDescent="0.2">
      <c r="A12" s="38"/>
      <c r="B12" s="16" t="s">
        <v>39</v>
      </c>
      <c r="C12" s="26"/>
      <c r="D12" s="60">
        <f>D10/D9</f>
        <v>19.835510401548134</v>
      </c>
      <c r="E12" s="40"/>
    </row>
    <row r="13" spans="1:5" x14ac:dyDescent="0.2">
      <c r="A13" s="38"/>
      <c r="B13" s="26" t="s">
        <v>40</v>
      </c>
      <c r="C13" s="26"/>
      <c r="D13" s="61"/>
      <c r="E13" s="40"/>
    </row>
    <row r="14" spans="1:5" x14ac:dyDescent="0.2">
      <c r="A14" s="38"/>
      <c r="B14" s="26"/>
      <c r="C14" s="26"/>
      <c r="D14" s="61"/>
      <c r="E14" s="40"/>
    </row>
    <row r="15" spans="1:5" x14ac:dyDescent="0.2">
      <c r="A15" s="38"/>
      <c r="B15" s="16" t="s">
        <v>41</v>
      </c>
      <c r="C15" s="26"/>
      <c r="D15" s="62">
        <f>1/D12</f>
        <v>5.0414634146341473E-2</v>
      </c>
      <c r="E15" s="40"/>
    </row>
    <row r="16" spans="1:5" ht="13.5" thickBot="1" x14ac:dyDescent="0.25">
      <c r="A16" s="51"/>
      <c r="B16" s="52"/>
      <c r="C16" s="52"/>
      <c r="D16" s="52"/>
      <c r="E16" s="53"/>
    </row>
  </sheetData>
  <mergeCells count="2">
    <mergeCell ref="B2:D2"/>
    <mergeCell ref="B4:D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workbookViewId="0">
      <selection sqref="A1:XFD1048576"/>
    </sheetView>
  </sheetViews>
  <sheetFormatPr defaultRowHeight="12.75" x14ac:dyDescent="0.2"/>
  <cols>
    <col min="1" max="1" width="2.7109375" style="34" customWidth="1"/>
    <col min="2" max="2" width="40.7109375" style="34" customWidth="1"/>
    <col min="3" max="3" width="2.7109375" style="34" customWidth="1"/>
    <col min="4" max="4" width="8.7109375" style="34" customWidth="1"/>
    <col min="5" max="5" width="2.7109375" style="34" customWidth="1"/>
    <col min="6" max="6" width="8.7109375" style="34" customWidth="1"/>
    <col min="7" max="7" width="2.7109375" style="34" customWidth="1"/>
    <col min="8" max="8" width="8.7109375" style="34" customWidth="1"/>
    <col min="9" max="9" width="2.7109375" style="34" customWidth="1"/>
    <col min="10" max="10" width="8.7109375" style="34" customWidth="1"/>
    <col min="11" max="11" width="2.7109375" style="34" customWidth="1"/>
    <col min="12" max="12" width="8.7109375" style="34" customWidth="1"/>
    <col min="13" max="13" width="2.7109375" style="34" customWidth="1"/>
    <col min="14" max="14" width="8.7109375" style="34" customWidth="1"/>
    <col min="15" max="15" width="2.7109375" style="34" customWidth="1"/>
    <col min="16" max="16" width="8.7109375" style="34" customWidth="1"/>
    <col min="17" max="17" width="2.7109375" style="34" customWidth="1"/>
    <col min="18" max="18" width="8.7109375" style="34" customWidth="1"/>
    <col min="19" max="19" width="2.7109375" style="34" customWidth="1"/>
    <col min="20" max="20" width="8.7109375" style="34" customWidth="1"/>
    <col min="21" max="21" width="2.7109375" style="34" customWidth="1"/>
    <col min="22" max="22" width="8.7109375" style="34" customWidth="1"/>
    <col min="23" max="23" width="2.7109375" style="34" customWidth="1"/>
    <col min="24" max="24" width="8.7109375" style="34" customWidth="1"/>
    <col min="25" max="25" width="2.7109375" style="54" customWidth="1"/>
    <col min="26" max="27" width="9.140625" style="34"/>
    <col min="28" max="28" width="1.7109375" style="34" customWidth="1"/>
    <col min="29" max="29" width="22.7109375" style="34" customWidth="1"/>
    <col min="30" max="30" width="1.7109375" style="34" customWidth="1"/>
    <col min="31" max="31" width="9.140625" style="34"/>
    <col min="32" max="32" width="1.7109375" style="34" customWidth="1"/>
    <col min="33" max="33" width="9.140625" style="34"/>
    <col min="34" max="34" width="1.7109375" style="34" customWidth="1"/>
    <col min="35" max="35" width="9.140625" style="34"/>
    <col min="36" max="36" width="1.7109375" style="34" customWidth="1"/>
    <col min="37" max="37" width="9.140625" style="34"/>
    <col min="38" max="38" width="1.7109375" style="34" customWidth="1"/>
    <col min="39" max="39" width="9.140625" style="34"/>
    <col min="40" max="40" width="1.7109375" style="34" customWidth="1"/>
    <col min="41" max="41" width="9.140625" style="34"/>
    <col min="42" max="42" width="1.7109375" style="34" customWidth="1"/>
    <col min="43" max="43" width="9.42578125" style="34" bestFit="1" customWidth="1"/>
    <col min="44" max="44" width="1.7109375" style="34" customWidth="1"/>
    <col min="45" max="45" width="9.42578125" style="34" bestFit="1" customWidth="1"/>
    <col min="46" max="46" width="1.7109375" style="34" customWidth="1"/>
    <col min="47" max="47" width="9.42578125" style="34" bestFit="1" customWidth="1"/>
    <col min="48" max="48" width="1.7109375" style="34" customWidth="1"/>
    <col min="49" max="49" width="9.42578125" style="34" bestFit="1" customWidth="1"/>
    <col min="50" max="50" width="1.7109375" style="34" customWidth="1"/>
    <col min="51" max="51" width="9.42578125" style="34" bestFit="1" customWidth="1"/>
    <col min="52" max="52" width="1.7109375" style="34" customWidth="1"/>
    <col min="53" max="16384" width="9.140625" style="34"/>
  </cols>
  <sheetData>
    <row r="1" spans="1:52" ht="13.5" thickBot="1" x14ac:dyDescent="0.25">
      <c r="A1" s="31"/>
      <c r="B1" s="32"/>
      <c r="C1" s="32"/>
      <c r="D1" s="32"/>
      <c r="E1" s="32"/>
      <c r="F1" s="32"/>
      <c r="G1" s="32"/>
      <c r="H1" s="32"/>
      <c r="I1" s="32"/>
      <c r="J1" s="32"/>
      <c r="K1" s="32"/>
      <c r="L1" s="32"/>
      <c r="M1" s="32"/>
      <c r="N1" s="32"/>
      <c r="O1" s="32"/>
      <c r="P1" s="32"/>
      <c r="Q1" s="32"/>
      <c r="R1" s="32"/>
      <c r="S1" s="32"/>
      <c r="T1" s="32"/>
      <c r="U1" s="32"/>
      <c r="V1" s="32"/>
      <c r="W1" s="32"/>
      <c r="X1" s="32"/>
      <c r="Y1" s="33"/>
    </row>
    <row r="2" spans="1:52" ht="15.75" x14ac:dyDescent="0.25">
      <c r="A2" s="35"/>
      <c r="B2" s="63" t="s">
        <v>42</v>
      </c>
      <c r="C2" s="64"/>
      <c r="D2" s="64"/>
      <c r="E2" s="64"/>
      <c r="F2" s="64"/>
      <c r="G2" s="64"/>
      <c r="H2" s="64"/>
      <c r="I2" s="64"/>
      <c r="J2" s="64"/>
      <c r="K2" s="64"/>
      <c r="L2" s="64"/>
      <c r="M2" s="64"/>
      <c r="N2" s="64"/>
      <c r="O2" s="64"/>
      <c r="P2" s="64"/>
      <c r="Q2" s="64"/>
      <c r="R2" s="64"/>
      <c r="S2" s="64"/>
      <c r="T2" s="64"/>
      <c r="U2" s="64"/>
      <c r="V2" s="64"/>
      <c r="W2" s="64"/>
      <c r="X2" s="64"/>
      <c r="Y2" s="37"/>
      <c r="AB2" s="31"/>
      <c r="AC2" s="32"/>
      <c r="AD2" s="32"/>
      <c r="AE2" s="32"/>
      <c r="AF2" s="32"/>
      <c r="AG2" s="32"/>
      <c r="AH2" s="32"/>
      <c r="AI2" s="32"/>
      <c r="AJ2" s="32"/>
      <c r="AK2" s="32"/>
      <c r="AL2" s="32"/>
      <c r="AM2" s="32"/>
      <c r="AN2" s="32"/>
      <c r="AO2" s="32"/>
      <c r="AP2" s="32"/>
      <c r="AQ2" s="32"/>
      <c r="AR2" s="32"/>
      <c r="AS2" s="32"/>
      <c r="AT2" s="32"/>
      <c r="AU2" s="32"/>
      <c r="AV2" s="32"/>
      <c r="AW2" s="32"/>
      <c r="AX2" s="32"/>
      <c r="AY2" s="32"/>
      <c r="AZ2" s="33"/>
    </row>
    <row r="3" spans="1:52" ht="15.75" x14ac:dyDescent="0.25">
      <c r="A3" s="38"/>
      <c r="B3" s="26"/>
      <c r="C3" s="26"/>
      <c r="D3" s="39"/>
      <c r="E3" s="26"/>
      <c r="F3" s="39"/>
      <c r="G3" s="26"/>
      <c r="H3" s="39"/>
      <c r="I3" s="26"/>
      <c r="J3" s="39"/>
      <c r="K3" s="26"/>
      <c r="L3" s="39"/>
      <c r="M3" s="26"/>
      <c r="N3" s="39"/>
      <c r="O3" s="26"/>
      <c r="P3" s="39"/>
      <c r="Q3" s="26"/>
      <c r="R3" s="39"/>
      <c r="S3" s="26"/>
      <c r="T3" s="39"/>
      <c r="U3" s="26"/>
      <c r="V3" s="39"/>
      <c r="W3" s="26"/>
      <c r="X3" s="39"/>
      <c r="Y3" s="40"/>
      <c r="AB3" s="35"/>
      <c r="AC3" s="63" t="s">
        <v>42</v>
      </c>
      <c r="AD3" s="64"/>
      <c r="AE3" s="64"/>
      <c r="AF3" s="64"/>
      <c r="AG3" s="64"/>
      <c r="AH3" s="64"/>
      <c r="AI3" s="64"/>
      <c r="AJ3" s="64"/>
      <c r="AK3" s="64"/>
      <c r="AL3" s="64"/>
      <c r="AM3" s="64"/>
      <c r="AN3" s="64"/>
      <c r="AO3" s="64"/>
      <c r="AP3" s="64"/>
      <c r="AQ3" s="64"/>
      <c r="AR3" s="64"/>
      <c r="AS3" s="64"/>
      <c r="AT3" s="64"/>
      <c r="AU3" s="64"/>
      <c r="AV3" s="64"/>
      <c r="AW3" s="64"/>
      <c r="AX3" s="64"/>
      <c r="AY3" s="64"/>
      <c r="AZ3" s="37"/>
    </row>
    <row r="4" spans="1:52" ht="15" x14ac:dyDescent="0.25">
      <c r="A4" s="38"/>
      <c r="B4" s="65" t="s">
        <v>43</v>
      </c>
      <c r="C4" s="14"/>
      <c r="D4" s="14"/>
      <c r="E4" s="14"/>
      <c r="F4" s="14"/>
      <c r="G4" s="14"/>
      <c r="H4" s="14"/>
      <c r="I4" s="14"/>
      <c r="J4" s="14"/>
      <c r="K4" s="14"/>
      <c r="L4" s="14"/>
      <c r="M4" s="14"/>
      <c r="N4" s="14"/>
      <c r="O4" s="14"/>
      <c r="P4" s="14"/>
      <c r="Q4" s="14"/>
      <c r="R4" s="14"/>
      <c r="S4" s="14"/>
      <c r="T4" s="14"/>
      <c r="U4" s="14"/>
      <c r="V4" s="14"/>
      <c r="W4" s="14"/>
      <c r="X4" s="14"/>
      <c r="Y4" s="40"/>
      <c r="AB4" s="38"/>
      <c r="AC4" s="26"/>
      <c r="AD4" s="26"/>
      <c r="AE4" s="39"/>
      <c r="AF4" s="39"/>
      <c r="AG4" s="39"/>
      <c r="AH4" s="39"/>
      <c r="AI4" s="39"/>
      <c r="AJ4" s="39"/>
      <c r="AK4" s="39"/>
      <c r="AL4" s="39"/>
      <c r="AM4" s="39"/>
      <c r="AN4" s="39"/>
      <c r="AO4" s="39"/>
      <c r="AP4" s="39"/>
      <c r="AQ4" s="39"/>
      <c r="AR4" s="39"/>
      <c r="AS4" s="39"/>
      <c r="AT4" s="39"/>
      <c r="AU4" s="39"/>
      <c r="AV4" s="39"/>
      <c r="AW4" s="39"/>
      <c r="AX4" s="39"/>
      <c r="AY4" s="39"/>
      <c r="AZ4" s="40"/>
    </row>
    <row r="5" spans="1:52" ht="15.75" thickBot="1" x14ac:dyDescent="0.3">
      <c r="A5" s="38"/>
      <c r="B5" s="65"/>
      <c r="C5" s="14"/>
      <c r="D5" s="14"/>
      <c r="E5" s="14"/>
      <c r="F5" s="14"/>
      <c r="G5" s="14"/>
      <c r="H5" s="14"/>
      <c r="I5" s="14"/>
      <c r="J5" s="14"/>
      <c r="K5" s="14"/>
      <c r="L5" s="14"/>
      <c r="M5" s="14"/>
      <c r="N5" s="14"/>
      <c r="O5" s="14"/>
      <c r="P5" s="14"/>
      <c r="Q5" s="14"/>
      <c r="R5" s="14"/>
      <c r="S5" s="14"/>
      <c r="T5" s="14"/>
      <c r="U5" s="14"/>
      <c r="V5" s="14"/>
      <c r="W5" s="14"/>
      <c r="X5" s="14"/>
      <c r="Y5" s="40"/>
      <c r="AB5" s="38"/>
      <c r="AC5" s="66" t="s">
        <v>44</v>
      </c>
      <c r="AD5" s="26"/>
      <c r="AE5" s="67">
        <v>2000</v>
      </c>
      <c r="AF5" s="17"/>
      <c r="AG5" s="67">
        <v>2001</v>
      </c>
      <c r="AH5" s="17"/>
      <c r="AI5" s="67">
        <v>2002</v>
      </c>
      <c r="AJ5" s="17"/>
      <c r="AK5" s="67">
        <v>2003</v>
      </c>
      <c r="AL5" s="17"/>
      <c r="AM5" s="67">
        <v>2004</v>
      </c>
      <c r="AN5" s="17"/>
      <c r="AO5" s="67">
        <v>2005</v>
      </c>
      <c r="AP5" s="17"/>
      <c r="AQ5" s="67">
        <v>2006</v>
      </c>
      <c r="AR5" s="17"/>
      <c r="AS5" s="67">
        <v>2007</v>
      </c>
      <c r="AT5" s="17"/>
      <c r="AU5" s="67">
        <v>2008</v>
      </c>
      <c r="AV5" s="17"/>
      <c r="AW5" s="67">
        <v>2009</v>
      </c>
      <c r="AX5" s="17"/>
      <c r="AY5" s="67">
        <v>2010</v>
      </c>
      <c r="AZ5" s="40"/>
    </row>
    <row r="6" spans="1:52" ht="15" x14ac:dyDescent="0.25">
      <c r="A6" s="38"/>
      <c r="B6" s="26" t="s">
        <v>45</v>
      </c>
      <c r="C6" s="14"/>
      <c r="D6" s="14"/>
      <c r="E6" s="14"/>
      <c r="F6" s="14"/>
      <c r="G6" s="14"/>
      <c r="H6" s="14"/>
      <c r="I6" s="14"/>
      <c r="J6" s="14"/>
      <c r="K6" s="14"/>
      <c r="L6" s="14"/>
      <c r="M6" s="14"/>
      <c r="N6" s="14"/>
      <c r="O6" s="14"/>
      <c r="P6" s="14"/>
      <c r="Q6" s="14"/>
      <c r="R6" s="14"/>
      <c r="S6" s="14"/>
      <c r="T6" s="14"/>
      <c r="U6" s="14"/>
      <c r="V6" s="14"/>
      <c r="W6" s="14"/>
      <c r="X6" s="14"/>
      <c r="Y6" s="40"/>
      <c r="AB6" s="38"/>
      <c r="AC6" s="26"/>
      <c r="AD6" s="26"/>
      <c r="AE6" s="26"/>
      <c r="AF6" s="26"/>
      <c r="AG6" s="26"/>
      <c r="AH6" s="26"/>
      <c r="AI6" s="26"/>
      <c r="AJ6" s="26"/>
      <c r="AK6" s="26"/>
      <c r="AL6" s="26"/>
      <c r="AM6" s="26"/>
      <c r="AN6" s="26"/>
      <c r="AO6" s="26"/>
      <c r="AP6" s="26"/>
      <c r="AQ6" s="26"/>
      <c r="AR6" s="26"/>
      <c r="AS6" s="26"/>
      <c r="AT6" s="26"/>
      <c r="AU6" s="26"/>
      <c r="AV6" s="26"/>
      <c r="AW6" s="26"/>
      <c r="AX6" s="26"/>
      <c r="AY6" s="26"/>
      <c r="AZ6" s="40"/>
    </row>
    <row r="7" spans="1:52" ht="15" x14ac:dyDescent="0.25">
      <c r="A7" s="38"/>
      <c r="B7" s="26" t="s">
        <v>46</v>
      </c>
      <c r="C7" s="14"/>
      <c r="D7" s="14"/>
      <c r="E7" s="14"/>
      <c r="F7" s="14"/>
      <c r="G7" s="14"/>
      <c r="H7" s="14"/>
      <c r="I7" s="14"/>
      <c r="J7" s="14"/>
      <c r="K7" s="14"/>
      <c r="L7" s="14"/>
      <c r="M7" s="14"/>
      <c r="N7" s="14"/>
      <c r="O7" s="14"/>
      <c r="P7" s="14"/>
      <c r="Q7" s="14"/>
      <c r="R7" s="14"/>
      <c r="S7" s="14"/>
      <c r="T7" s="14"/>
      <c r="U7" s="14"/>
      <c r="V7" s="14"/>
      <c r="W7" s="14"/>
      <c r="X7" s="14"/>
      <c r="Y7" s="40"/>
      <c r="AB7" s="38"/>
      <c r="AC7" s="26" t="s">
        <v>47</v>
      </c>
      <c r="AD7" s="26"/>
      <c r="AE7" s="68">
        <f>D14</f>
        <v>55085.599999999999</v>
      </c>
      <c r="AF7" s="68"/>
      <c r="AG7" s="68">
        <f>F14</f>
        <v>58222.6</v>
      </c>
      <c r="AH7" s="68"/>
      <c r="AI7" s="68">
        <f>H14</f>
        <v>60361.8</v>
      </c>
      <c r="AJ7" s="68"/>
      <c r="AK7" s="68">
        <f>J14</f>
        <v>73084.100000000006</v>
      </c>
      <c r="AL7" s="68"/>
      <c r="AM7" s="68">
        <f>L14</f>
        <v>96475.199999999997</v>
      </c>
      <c r="AN7" s="68"/>
      <c r="AO7" s="68">
        <f>N14</f>
        <v>118308</v>
      </c>
      <c r="AP7" s="68"/>
      <c r="AQ7" s="68">
        <f>P14</f>
        <v>137807</v>
      </c>
      <c r="AR7" s="68"/>
      <c r="AS7" s="68">
        <f>R14</f>
        <v>160649</v>
      </c>
      <c r="AT7" s="68"/>
      <c r="AU7" s="68">
        <f>T14</f>
        <v>197942</v>
      </c>
      <c r="AV7" s="68"/>
      <c r="AW7" s="68">
        <f>V14</f>
        <v>152995</v>
      </c>
      <c r="AX7" s="68"/>
      <c r="AY7" s="68">
        <v>201915</v>
      </c>
      <c r="AZ7" s="40"/>
    </row>
    <row r="8" spans="1:52" ht="15" x14ac:dyDescent="0.25">
      <c r="A8" s="38"/>
      <c r="B8" s="26" t="s">
        <v>48</v>
      </c>
      <c r="C8" s="14"/>
      <c r="D8" s="14"/>
      <c r="E8" s="14"/>
      <c r="F8" s="14"/>
      <c r="G8" s="14"/>
      <c r="H8" s="14"/>
      <c r="I8" s="14"/>
      <c r="J8" s="14"/>
      <c r="K8" s="14"/>
      <c r="L8" s="14"/>
      <c r="M8" s="14"/>
      <c r="N8" s="14"/>
      <c r="O8" s="14"/>
      <c r="P8" s="14"/>
      <c r="Q8" s="14"/>
      <c r="R8" s="14"/>
      <c r="S8" s="14"/>
      <c r="T8" s="14"/>
      <c r="U8" s="14"/>
      <c r="V8" s="14"/>
      <c r="W8" s="14"/>
      <c r="X8" s="14"/>
      <c r="Y8" s="40"/>
      <c r="AB8" s="38"/>
      <c r="AC8" s="26" t="s">
        <v>49</v>
      </c>
      <c r="AD8" s="26"/>
      <c r="AE8" s="69">
        <f>D15</f>
        <v>-55783.3</v>
      </c>
      <c r="AF8" s="69"/>
      <c r="AG8" s="69">
        <f>F15</f>
        <v>-55572.2</v>
      </c>
      <c r="AH8" s="69"/>
      <c r="AI8" s="69">
        <f>H15</f>
        <v>-47240.5</v>
      </c>
      <c r="AJ8" s="69"/>
      <c r="AK8" s="69">
        <f>J15</f>
        <v>-48290.2</v>
      </c>
      <c r="AL8" s="69"/>
      <c r="AM8" s="69">
        <f>L15</f>
        <v>-62809</v>
      </c>
      <c r="AN8" s="69"/>
      <c r="AO8" s="69">
        <f>N15</f>
        <v>-73605.5</v>
      </c>
      <c r="AP8" s="69"/>
      <c r="AQ8" s="69">
        <f>P15</f>
        <v>-91349.6</v>
      </c>
      <c r="AR8" s="69"/>
      <c r="AS8" s="69">
        <f>R15</f>
        <v>-120617</v>
      </c>
      <c r="AT8" s="69"/>
      <c r="AU8" s="69">
        <f>T15</f>
        <v>-173107</v>
      </c>
      <c r="AV8" s="69"/>
      <c r="AW8" s="69">
        <f>V15</f>
        <v>-127705</v>
      </c>
      <c r="AX8" s="69"/>
      <c r="AY8" s="69">
        <v>-181694</v>
      </c>
      <c r="AZ8" s="40"/>
    </row>
    <row r="9" spans="1:52" ht="15" x14ac:dyDescent="0.25">
      <c r="A9" s="38"/>
      <c r="B9" s="26" t="s">
        <v>50</v>
      </c>
      <c r="C9" s="14"/>
      <c r="D9" s="14"/>
      <c r="E9" s="14"/>
      <c r="F9" s="14"/>
      <c r="G9" s="14"/>
      <c r="H9" s="14"/>
      <c r="I9" s="14"/>
      <c r="J9" s="14"/>
      <c r="K9" s="14"/>
      <c r="L9" s="14"/>
      <c r="M9" s="14"/>
      <c r="N9" s="14"/>
      <c r="O9" s="14"/>
      <c r="P9" s="14"/>
      <c r="Q9" s="14"/>
      <c r="R9" s="14"/>
      <c r="S9" s="14"/>
      <c r="T9" s="14"/>
      <c r="U9" s="14"/>
      <c r="V9" s="14"/>
      <c r="W9" s="14"/>
      <c r="X9" s="14"/>
      <c r="Y9" s="40"/>
      <c r="AB9" s="38"/>
      <c r="AC9" s="26" t="s">
        <v>51</v>
      </c>
      <c r="AD9" s="26"/>
      <c r="AE9" s="69">
        <f>D18</f>
        <v>9498.35</v>
      </c>
      <c r="AF9" s="69"/>
      <c r="AG9" s="69">
        <f>F18</f>
        <v>9321.9599999999991</v>
      </c>
      <c r="AH9" s="69"/>
      <c r="AI9" s="69">
        <f>H18</f>
        <v>9551.36</v>
      </c>
      <c r="AJ9" s="69"/>
      <c r="AK9" s="69">
        <f>J18</f>
        <v>10447</v>
      </c>
      <c r="AL9" s="69"/>
      <c r="AM9" s="69">
        <f>L18</f>
        <v>12583.6</v>
      </c>
      <c r="AN9" s="69"/>
      <c r="AO9" s="69">
        <f>N18</f>
        <v>16047.5</v>
      </c>
      <c r="AP9" s="69"/>
      <c r="AQ9" s="69">
        <f>P18</f>
        <v>19462.400000000001</v>
      </c>
      <c r="AR9" s="69"/>
      <c r="AS9" s="69">
        <f>R18</f>
        <v>23954.3</v>
      </c>
      <c r="AT9" s="69"/>
      <c r="AU9" s="69">
        <f>T18</f>
        <v>30450.5</v>
      </c>
      <c r="AV9" s="69"/>
      <c r="AW9" s="69">
        <f>V18</f>
        <v>27728.3</v>
      </c>
      <c r="AX9" s="69"/>
      <c r="AY9" s="69">
        <v>31821</v>
      </c>
      <c r="AZ9" s="40"/>
    </row>
    <row r="10" spans="1:52" ht="15" x14ac:dyDescent="0.25">
      <c r="A10" s="38"/>
      <c r="B10" s="26" t="s">
        <v>52</v>
      </c>
      <c r="C10" s="14"/>
      <c r="D10" s="14"/>
      <c r="E10" s="14"/>
      <c r="F10" s="14"/>
      <c r="G10" s="14"/>
      <c r="H10" s="14"/>
      <c r="I10" s="14"/>
      <c r="J10" s="14"/>
      <c r="K10" s="14"/>
      <c r="L10" s="14"/>
      <c r="M10" s="14"/>
      <c r="N10" s="14"/>
      <c r="O10" s="14"/>
      <c r="P10" s="14"/>
      <c r="Q10" s="14"/>
      <c r="R10" s="14"/>
      <c r="S10" s="14"/>
      <c r="T10" s="14"/>
      <c r="U10" s="14"/>
      <c r="V10" s="14"/>
      <c r="W10" s="14"/>
      <c r="X10" s="14"/>
      <c r="Y10" s="40"/>
      <c r="AB10" s="38"/>
      <c r="AC10" s="26" t="s">
        <v>53</v>
      </c>
      <c r="AD10" s="26"/>
      <c r="AE10" s="68">
        <f>D19</f>
        <v>-16660.400000000001</v>
      </c>
      <c r="AF10" s="68"/>
      <c r="AG10" s="68">
        <f>F19</f>
        <v>-17081.3</v>
      </c>
      <c r="AH10" s="68"/>
      <c r="AI10" s="68">
        <f>H19</f>
        <v>-14508.6</v>
      </c>
      <c r="AJ10" s="68"/>
      <c r="AK10" s="68">
        <f>J19</f>
        <v>-15378.1</v>
      </c>
      <c r="AL10" s="68"/>
      <c r="AM10" s="68">
        <f>L19</f>
        <v>-17260.2</v>
      </c>
      <c r="AN10" s="68"/>
      <c r="AO10" s="68">
        <f>N19</f>
        <v>-24356.1</v>
      </c>
      <c r="AP10" s="68"/>
      <c r="AQ10" s="68">
        <f>P19</f>
        <v>-29116.1</v>
      </c>
      <c r="AR10" s="68"/>
      <c r="AS10" s="68">
        <f>R19</f>
        <v>-37172.9</v>
      </c>
      <c r="AT10" s="68"/>
      <c r="AU10" s="68">
        <f>T19</f>
        <v>-47140.4</v>
      </c>
      <c r="AV10" s="68"/>
      <c r="AW10" s="68">
        <f>V19</f>
        <v>-46973.7</v>
      </c>
      <c r="AX10" s="68"/>
      <c r="AY10" s="68">
        <v>-62628</v>
      </c>
      <c r="AZ10" s="40"/>
    </row>
    <row r="11" spans="1:52" ht="12.75" customHeight="1" x14ac:dyDescent="0.2">
      <c r="A11" s="38"/>
      <c r="C11" s="26"/>
      <c r="D11" s="39"/>
      <c r="E11" s="26"/>
      <c r="F11" s="39"/>
      <c r="G11" s="26"/>
      <c r="H11" s="39"/>
      <c r="I11" s="26"/>
      <c r="J11" s="39"/>
      <c r="K11" s="26"/>
      <c r="L11" s="39"/>
      <c r="M11" s="26"/>
      <c r="N11" s="39"/>
      <c r="O11" s="26"/>
      <c r="P11" s="39"/>
      <c r="Q11" s="26"/>
      <c r="R11" s="39"/>
      <c r="S11" s="26"/>
      <c r="T11" s="39"/>
      <c r="U11" s="26"/>
      <c r="V11" s="39"/>
      <c r="W11" s="26"/>
      <c r="X11" s="39"/>
      <c r="Y11" s="40"/>
      <c r="AB11" s="38"/>
      <c r="AC11" s="26" t="s">
        <v>54</v>
      </c>
      <c r="AD11" s="26"/>
      <c r="AE11" s="68">
        <f>D22</f>
        <v>3620.74</v>
      </c>
      <c r="AF11" s="68"/>
      <c r="AG11" s="68">
        <f>F22</f>
        <v>3279.54</v>
      </c>
      <c r="AH11" s="68"/>
      <c r="AI11" s="68">
        <f>H22</f>
        <v>3295.25</v>
      </c>
      <c r="AJ11" s="68"/>
      <c r="AK11" s="68">
        <f>J22</f>
        <v>3338.65</v>
      </c>
      <c r="AL11" s="68"/>
      <c r="AM11" s="68">
        <f>L22</f>
        <v>3198.93</v>
      </c>
      <c r="AN11" s="68"/>
      <c r="AO11" s="68">
        <f>N22</f>
        <v>3194.31</v>
      </c>
      <c r="AP11" s="68"/>
      <c r="AQ11" s="68">
        <f>P22</f>
        <v>6438.11</v>
      </c>
      <c r="AR11" s="68"/>
      <c r="AS11" s="68">
        <f>R22</f>
        <v>11492.7</v>
      </c>
      <c r="AT11" s="68"/>
      <c r="AU11" s="68">
        <f>T22</f>
        <v>12510.8</v>
      </c>
      <c r="AV11" s="68"/>
      <c r="AW11" s="68">
        <f>V22</f>
        <v>8825.81</v>
      </c>
      <c r="AX11" s="68"/>
      <c r="AY11" s="68">
        <v>7353</v>
      </c>
      <c r="AZ11" s="40"/>
    </row>
    <row r="12" spans="1:52" x14ac:dyDescent="0.2">
      <c r="A12" s="38"/>
      <c r="B12" s="18" t="s">
        <v>55</v>
      </c>
      <c r="C12" s="26"/>
      <c r="D12" s="19">
        <v>2000</v>
      </c>
      <c r="E12" s="26"/>
      <c r="F12" s="19">
        <v>2001</v>
      </c>
      <c r="G12" s="26"/>
      <c r="H12" s="19">
        <v>2002</v>
      </c>
      <c r="I12" s="26"/>
      <c r="J12" s="19">
        <v>2003</v>
      </c>
      <c r="K12" s="26"/>
      <c r="L12" s="19">
        <v>2004</v>
      </c>
      <c r="M12" s="26"/>
      <c r="N12" s="19">
        <v>2005</v>
      </c>
      <c r="O12" s="26"/>
      <c r="P12" s="19">
        <v>2006</v>
      </c>
      <c r="Q12" s="26"/>
      <c r="R12" s="19">
        <v>2007</v>
      </c>
      <c r="S12" s="26"/>
      <c r="T12" s="19">
        <v>2008</v>
      </c>
      <c r="U12" s="26"/>
      <c r="V12" s="19">
        <v>2009</v>
      </c>
      <c r="W12" s="26"/>
      <c r="X12" s="19">
        <v>2010</v>
      </c>
      <c r="Y12" s="40"/>
      <c r="AB12" s="38"/>
      <c r="AC12" s="26" t="s">
        <v>56</v>
      </c>
      <c r="AD12" s="26"/>
      <c r="AE12" s="68">
        <f>D23</f>
        <v>-21506.6</v>
      </c>
      <c r="AF12" s="68"/>
      <c r="AG12" s="68">
        <f>F23</f>
        <v>-23022.7</v>
      </c>
      <c r="AH12" s="68"/>
      <c r="AI12" s="68">
        <f>H23</f>
        <v>-21485.8</v>
      </c>
      <c r="AJ12" s="68"/>
      <c r="AK12" s="68">
        <f>J23</f>
        <v>-21890.799999999999</v>
      </c>
      <c r="AL12" s="68"/>
      <c r="AM12" s="68">
        <f>L23</f>
        <v>-23719.1</v>
      </c>
      <c r="AN12" s="68"/>
      <c r="AO12" s="68">
        <f>N23</f>
        <v>-29161.7</v>
      </c>
      <c r="AP12" s="68"/>
      <c r="AQ12" s="68">
        <f>P23</f>
        <v>-33927.1</v>
      </c>
      <c r="AR12" s="68"/>
      <c r="AS12" s="68">
        <f>R23</f>
        <v>-40783.9</v>
      </c>
      <c r="AT12" s="68"/>
      <c r="AU12" s="68">
        <f>T23</f>
        <v>-53072.6</v>
      </c>
      <c r="AV12" s="68"/>
      <c r="AW12" s="68">
        <f>V23</f>
        <v>-42510</v>
      </c>
      <c r="AX12" s="68"/>
      <c r="AY12" s="68">
        <v>-46919</v>
      </c>
      <c r="AZ12" s="40"/>
    </row>
    <row r="13" spans="1:52" x14ac:dyDescent="0.2">
      <c r="A13" s="38"/>
      <c r="B13" s="26"/>
      <c r="C13" s="26"/>
      <c r="D13" s="70"/>
      <c r="E13" s="26"/>
      <c r="F13" s="70"/>
      <c r="G13" s="26"/>
      <c r="H13" s="70"/>
      <c r="I13" s="26"/>
      <c r="J13" s="70"/>
      <c r="K13" s="26"/>
      <c r="L13" s="70"/>
      <c r="M13" s="26"/>
      <c r="N13" s="70"/>
      <c r="O13" s="26"/>
      <c r="P13" s="70"/>
      <c r="Q13" s="26"/>
      <c r="R13" s="70"/>
      <c r="S13" s="26"/>
      <c r="T13" s="70"/>
      <c r="U13" s="26"/>
      <c r="V13" s="70"/>
      <c r="W13" s="26"/>
      <c r="X13" s="70"/>
      <c r="Y13" s="40"/>
      <c r="AB13" s="38"/>
      <c r="AC13" s="26" t="s">
        <v>57</v>
      </c>
      <c r="AD13" s="26"/>
      <c r="AE13" s="68">
        <f>D26</f>
        <v>1827.66</v>
      </c>
      <c r="AF13" s="68"/>
      <c r="AG13" s="68">
        <f>F26</f>
        <v>1933.75</v>
      </c>
      <c r="AH13" s="68"/>
      <c r="AI13" s="68">
        <f>H26</f>
        <v>2626.86</v>
      </c>
      <c r="AJ13" s="68"/>
      <c r="AK13" s="68">
        <f>J26</f>
        <v>3132.04</v>
      </c>
      <c r="AL13" s="68"/>
      <c r="AM13" s="68">
        <f>L26</f>
        <v>3582.48</v>
      </c>
      <c r="AN13" s="68"/>
      <c r="AO13" s="68">
        <f>N26</f>
        <v>4050.44</v>
      </c>
      <c r="AP13" s="68"/>
      <c r="AQ13" s="68">
        <f>P26</f>
        <v>4845.5</v>
      </c>
      <c r="AR13" s="68"/>
      <c r="AS13" s="68">
        <f>R26</f>
        <v>4971.78</v>
      </c>
      <c r="AT13" s="68"/>
      <c r="AU13" s="68">
        <f>T26</f>
        <v>5316.63</v>
      </c>
      <c r="AV13" s="68"/>
      <c r="AW13" s="68">
        <f>V26</f>
        <v>4735.72</v>
      </c>
      <c r="AX13" s="68"/>
      <c r="AY13" s="68">
        <v>4661</v>
      </c>
      <c r="AZ13" s="40"/>
    </row>
    <row r="14" spans="1:52" x14ac:dyDescent="0.2">
      <c r="A14" s="38"/>
      <c r="B14" s="26" t="s">
        <v>47</v>
      </c>
      <c r="C14" s="26"/>
      <c r="D14" s="71">
        <v>55085.599999999999</v>
      </c>
      <c r="E14" s="72"/>
      <c r="F14" s="71">
        <v>58222.6</v>
      </c>
      <c r="G14" s="72"/>
      <c r="H14" s="71">
        <v>60361.8</v>
      </c>
      <c r="I14" s="72"/>
      <c r="J14" s="71">
        <v>73084.100000000006</v>
      </c>
      <c r="K14" s="72"/>
      <c r="L14" s="71">
        <v>96475.199999999997</v>
      </c>
      <c r="M14" s="72"/>
      <c r="N14" s="71">
        <v>118308</v>
      </c>
      <c r="O14" s="72"/>
      <c r="P14" s="71">
        <v>137807</v>
      </c>
      <c r="Q14" s="72"/>
      <c r="R14" s="71">
        <v>160649</v>
      </c>
      <c r="S14" s="72"/>
      <c r="T14" s="71">
        <v>197942</v>
      </c>
      <c r="U14" s="72"/>
      <c r="V14" s="71">
        <v>152995</v>
      </c>
      <c r="W14" s="72"/>
      <c r="X14" s="71">
        <v>201915</v>
      </c>
      <c r="Y14" s="40"/>
      <c r="AB14" s="38"/>
      <c r="AC14" s="26" t="s">
        <v>58</v>
      </c>
      <c r="AD14" s="26"/>
      <c r="AE14" s="68">
        <f>D27</f>
        <v>-306.596</v>
      </c>
      <c r="AF14" s="68"/>
      <c r="AG14" s="68">
        <f>F27</f>
        <v>-296.221</v>
      </c>
      <c r="AH14" s="68"/>
      <c r="AI14" s="68">
        <f>H27</f>
        <v>-237.04300000000001</v>
      </c>
      <c r="AJ14" s="68"/>
      <c r="AK14" s="68">
        <f>J27</f>
        <v>-265.45</v>
      </c>
      <c r="AL14" s="68"/>
      <c r="AM14" s="68">
        <f>L27</f>
        <v>-314.27</v>
      </c>
      <c r="AN14" s="68"/>
      <c r="AO14" s="68">
        <f>N27</f>
        <v>-493.03800000000001</v>
      </c>
      <c r="AP14" s="68"/>
      <c r="AQ14" s="68">
        <f>P27</f>
        <v>-541.03599999999994</v>
      </c>
      <c r="AR14" s="68"/>
      <c r="AS14" s="68">
        <f>R27</f>
        <v>-942.78599999999994</v>
      </c>
      <c r="AT14" s="68"/>
      <c r="AU14" s="68">
        <f>T27</f>
        <v>-1092.77</v>
      </c>
      <c r="AV14" s="68"/>
      <c r="AW14" s="68">
        <f>V27</f>
        <v>-1398.21</v>
      </c>
      <c r="AX14" s="68"/>
      <c r="AY14" s="68">
        <v>-1873</v>
      </c>
      <c r="AZ14" s="40"/>
    </row>
    <row r="15" spans="1:52" ht="13.5" thickBot="1" x14ac:dyDescent="0.25">
      <c r="A15" s="38"/>
      <c r="B15" s="26" t="s">
        <v>49</v>
      </c>
      <c r="C15" s="26"/>
      <c r="D15" s="73">
        <v>-55783.3</v>
      </c>
      <c r="E15" s="72"/>
      <c r="F15" s="73">
        <v>-55572.2</v>
      </c>
      <c r="G15" s="72"/>
      <c r="H15" s="73">
        <v>-47240.5</v>
      </c>
      <c r="I15" s="72"/>
      <c r="J15" s="73">
        <v>-48290.2</v>
      </c>
      <c r="K15" s="72"/>
      <c r="L15" s="73">
        <v>-62809</v>
      </c>
      <c r="M15" s="72"/>
      <c r="N15" s="73">
        <v>-73605.5</v>
      </c>
      <c r="O15" s="72"/>
      <c r="P15" s="73">
        <v>-91349.6</v>
      </c>
      <c r="Q15" s="72"/>
      <c r="R15" s="73">
        <v>-120617</v>
      </c>
      <c r="S15" s="72"/>
      <c r="T15" s="73">
        <v>-173107</v>
      </c>
      <c r="U15" s="72"/>
      <c r="V15" s="73">
        <v>-127705</v>
      </c>
      <c r="W15" s="72"/>
      <c r="X15" s="73">
        <v>-181694</v>
      </c>
      <c r="Y15" s="40"/>
      <c r="AB15" s="74"/>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6"/>
    </row>
    <row r="16" spans="1:52" x14ac:dyDescent="0.2">
      <c r="A16" s="38"/>
      <c r="B16" s="26" t="s">
        <v>59</v>
      </c>
      <c r="C16" s="26"/>
      <c r="D16" s="69">
        <f t="shared" ref="D16:P16" si="0">D14+D15</f>
        <v>-697.70000000000437</v>
      </c>
      <c r="E16" s="26"/>
      <c r="F16" s="69">
        <f t="shared" si="0"/>
        <v>2650.4000000000015</v>
      </c>
      <c r="G16" s="26"/>
      <c r="H16" s="69">
        <f t="shared" si="0"/>
        <v>13121.300000000003</v>
      </c>
      <c r="I16" s="26"/>
      <c r="J16" s="69">
        <f t="shared" si="0"/>
        <v>24793.900000000009</v>
      </c>
      <c r="K16" s="26"/>
      <c r="L16" s="69">
        <f t="shared" si="0"/>
        <v>33666.199999999997</v>
      </c>
      <c r="M16" s="26"/>
      <c r="N16" s="69">
        <f t="shared" si="0"/>
        <v>44702.5</v>
      </c>
      <c r="O16" s="26"/>
      <c r="P16" s="69">
        <f t="shared" si="0"/>
        <v>46457.399999999994</v>
      </c>
      <c r="Q16" s="26"/>
      <c r="R16" s="69">
        <f t="shared" ref="R16:T16" si="1">R14+R15</f>
        <v>40032</v>
      </c>
      <c r="S16" s="26"/>
      <c r="T16" s="69">
        <f t="shared" si="1"/>
        <v>24835</v>
      </c>
      <c r="U16" s="26"/>
      <c r="V16" s="69">
        <f t="shared" ref="V16:X16" si="2">V14+V15</f>
        <v>25290</v>
      </c>
      <c r="W16" s="26"/>
      <c r="X16" s="69">
        <f t="shared" si="2"/>
        <v>20221</v>
      </c>
      <c r="Y16" s="40"/>
      <c r="AB16" s="54"/>
      <c r="AZ16" s="54"/>
    </row>
    <row r="17" spans="1:52" x14ac:dyDescent="0.2">
      <c r="A17" s="38"/>
      <c r="B17" s="26"/>
      <c r="C17" s="26"/>
      <c r="D17" s="77"/>
      <c r="E17" s="26"/>
      <c r="F17" s="77"/>
      <c r="G17" s="26"/>
      <c r="H17" s="77"/>
      <c r="I17" s="26"/>
      <c r="J17" s="77"/>
      <c r="K17" s="26"/>
      <c r="L17" s="77"/>
      <c r="M17" s="26"/>
      <c r="N17" s="77"/>
      <c r="O17" s="26"/>
      <c r="P17" s="77"/>
      <c r="Q17" s="26"/>
      <c r="R17" s="77"/>
      <c r="S17" s="26"/>
      <c r="T17" s="77"/>
      <c r="U17" s="26"/>
      <c r="V17" s="77"/>
      <c r="W17" s="26"/>
      <c r="X17" s="77"/>
      <c r="Y17" s="40"/>
      <c r="AB17" s="54"/>
      <c r="AC17" s="54"/>
      <c r="AD17" s="54"/>
      <c r="AE17" s="78"/>
      <c r="AF17" s="78"/>
      <c r="AG17" s="78"/>
      <c r="AH17" s="78"/>
      <c r="AI17" s="78"/>
      <c r="AJ17" s="78"/>
      <c r="AK17" s="78"/>
      <c r="AL17" s="78"/>
      <c r="AM17" s="78"/>
      <c r="AN17" s="78"/>
      <c r="AO17" s="78"/>
      <c r="AP17" s="78"/>
      <c r="AQ17" s="78"/>
      <c r="AR17" s="78"/>
      <c r="AS17" s="78"/>
      <c r="AT17" s="78"/>
      <c r="AU17" s="78"/>
      <c r="AV17" s="78"/>
      <c r="AW17" s="78"/>
      <c r="AX17" s="78"/>
      <c r="AY17" s="78"/>
      <c r="AZ17" s="54"/>
    </row>
    <row r="18" spans="1:52" x14ac:dyDescent="0.2">
      <c r="A18" s="38"/>
      <c r="B18" s="26" t="s">
        <v>51</v>
      </c>
      <c r="C18" s="26"/>
      <c r="D18" s="71">
        <v>9498.35</v>
      </c>
      <c r="E18" s="72"/>
      <c r="F18" s="71">
        <v>9321.9599999999991</v>
      </c>
      <c r="G18" s="72"/>
      <c r="H18" s="71">
        <v>9551.36</v>
      </c>
      <c r="I18" s="72"/>
      <c r="J18" s="71">
        <v>10447</v>
      </c>
      <c r="K18" s="72"/>
      <c r="L18" s="71">
        <v>12583.6</v>
      </c>
      <c r="M18" s="72"/>
      <c r="N18" s="71">
        <v>16047.5</v>
      </c>
      <c r="O18" s="72"/>
      <c r="P18" s="71">
        <v>19462.400000000001</v>
      </c>
      <c r="Q18" s="72"/>
      <c r="R18" s="71">
        <v>23954.3</v>
      </c>
      <c r="S18" s="72"/>
      <c r="T18" s="71">
        <v>30450.5</v>
      </c>
      <c r="U18" s="72"/>
      <c r="V18" s="71">
        <v>27728.3</v>
      </c>
      <c r="W18" s="72"/>
      <c r="X18" s="71">
        <v>31821</v>
      </c>
      <c r="Y18" s="40"/>
      <c r="AB18" s="54"/>
      <c r="AC18" s="54"/>
      <c r="AD18" s="54"/>
      <c r="AE18" s="78"/>
      <c r="AF18" s="78"/>
      <c r="AG18" s="78"/>
      <c r="AH18" s="78"/>
      <c r="AI18" s="78"/>
      <c r="AJ18" s="78"/>
      <c r="AK18" s="78"/>
      <c r="AL18" s="78"/>
      <c r="AM18" s="78"/>
      <c r="AN18" s="78"/>
      <c r="AO18" s="78"/>
      <c r="AP18" s="78"/>
      <c r="AQ18" s="78"/>
      <c r="AR18" s="78"/>
      <c r="AS18" s="78"/>
      <c r="AT18" s="78"/>
      <c r="AU18" s="78"/>
      <c r="AV18" s="78"/>
      <c r="AW18" s="78"/>
      <c r="AX18" s="78"/>
      <c r="AY18" s="78"/>
      <c r="AZ18" s="54"/>
    </row>
    <row r="19" spans="1:52" x14ac:dyDescent="0.2">
      <c r="A19" s="38"/>
      <c r="B19" s="26" t="s">
        <v>53</v>
      </c>
      <c r="C19" s="26"/>
      <c r="D19" s="73">
        <v>-16660.400000000001</v>
      </c>
      <c r="E19" s="72"/>
      <c r="F19" s="73">
        <v>-17081.3</v>
      </c>
      <c r="G19" s="72"/>
      <c r="H19" s="73">
        <v>-14508.6</v>
      </c>
      <c r="I19" s="72"/>
      <c r="J19" s="73">
        <v>-15378.1</v>
      </c>
      <c r="K19" s="72"/>
      <c r="L19" s="73">
        <v>-17260.2</v>
      </c>
      <c r="M19" s="72"/>
      <c r="N19" s="73">
        <v>-24356.1</v>
      </c>
      <c r="O19" s="72"/>
      <c r="P19" s="73">
        <v>-29116.1</v>
      </c>
      <c r="Q19" s="72"/>
      <c r="R19" s="73">
        <v>-37172.9</v>
      </c>
      <c r="S19" s="72"/>
      <c r="T19" s="73">
        <v>-47140.4</v>
      </c>
      <c r="U19" s="72"/>
      <c r="V19" s="73">
        <v>-46973.7</v>
      </c>
      <c r="W19" s="72"/>
      <c r="X19" s="73">
        <v>-62628</v>
      </c>
      <c r="Y19" s="40"/>
      <c r="AB19" s="54"/>
      <c r="AC19" s="54"/>
      <c r="AD19" s="54"/>
      <c r="AE19" s="78"/>
      <c r="AF19" s="78"/>
      <c r="AG19" s="78"/>
      <c r="AH19" s="78"/>
      <c r="AI19" s="78"/>
      <c r="AJ19" s="78"/>
      <c r="AK19" s="78"/>
      <c r="AL19" s="78"/>
      <c r="AM19" s="78"/>
      <c r="AN19" s="78"/>
      <c r="AO19" s="78"/>
      <c r="AP19" s="78"/>
      <c r="AQ19" s="78"/>
      <c r="AR19" s="78"/>
      <c r="AS19" s="78"/>
      <c r="AT19" s="78"/>
      <c r="AU19" s="78"/>
      <c r="AV19" s="78"/>
      <c r="AW19" s="78"/>
      <c r="AX19" s="78"/>
      <c r="AY19" s="78"/>
      <c r="AZ19" s="54"/>
    </row>
    <row r="20" spans="1:52" x14ac:dyDescent="0.2">
      <c r="A20" s="38"/>
      <c r="B20" s="26" t="s">
        <v>60</v>
      </c>
      <c r="C20" s="26"/>
      <c r="D20" s="69">
        <f t="shared" ref="D20:P20" si="3">D18+D19</f>
        <v>-7162.0500000000011</v>
      </c>
      <c r="E20" s="26"/>
      <c r="F20" s="69">
        <f t="shared" si="3"/>
        <v>-7759.34</v>
      </c>
      <c r="G20" s="26"/>
      <c r="H20" s="69">
        <f t="shared" si="3"/>
        <v>-4957.24</v>
      </c>
      <c r="I20" s="26"/>
      <c r="J20" s="69">
        <f t="shared" si="3"/>
        <v>-4931.1000000000004</v>
      </c>
      <c r="K20" s="26"/>
      <c r="L20" s="69">
        <f t="shared" si="3"/>
        <v>-4676.6000000000004</v>
      </c>
      <c r="M20" s="26"/>
      <c r="N20" s="69">
        <f t="shared" si="3"/>
        <v>-8308.5999999999985</v>
      </c>
      <c r="O20" s="26"/>
      <c r="P20" s="69">
        <f t="shared" si="3"/>
        <v>-9653.6999999999971</v>
      </c>
      <c r="Q20" s="26"/>
      <c r="R20" s="69">
        <f t="shared" ref="R20:T20" si="4">R18+R19</f>
        <v>-13218.600000000002</v>
      </c>
      <c r="S20" s="26"/>
      <c r="T20" s="69">
        <f t="shared" si="4"/>
        <v>-16689.900000000001</v>
      </c>
      <c r="U20" s="26"/>
      <c r="V20" s="69">
        <f t="shared" ref="V20:X20" si="5">V18+V19</f>
        <v>-19245.399999999998</v>
      </c>
      <c r="W20" s="26"/>
      <c r="X20" s="69">
        <f t="shared" si="5"/>
        <v>-30807</v>
      </c>
      <c r="Y20" s="40"/>
      <c r="AB20" s="54"/>
      <c r="AC20" s="54"/>
      <c r="AD20" s="54"/>
      <c r="AE20" s="78"/>
      <c r="AF20" s="78"/>
      <c r="AG20" s="78"/>
      <c r="AH20" s="78"/>
      <c r="AI20" s="78"/>
      <c r="AJ20" s="78"/>
      <c r="AK20" s="78"/>
      <c r="AL20" s="78"/>
      <c r="AM20" s="78"/>
      <c r="AN20" s="78"/>
      <c r="AO20" s="78"/>
      <c r="AP20" s="78"/>
      <c r="AQ20" s="78"/>
      <c r="AR20" s="78"/>
      <c r="AS20" s="78"/>
      <c r="AT20" s="78"/>
      <c r="AU20" s="78"/>
      <c r="AV20" s="78"/>
      <c r="AW20" s="78"/>
      <c r="AX20" s="78"/>
      <c r="AY20" s="78"/>
      <c r="AZ20" s="54"/>
    </row>
    <row r="21" spans="1:52" x14ac:dyDescent="0.2">
      <c r="A21" s="38"/>
      <c r="B21" s="26"/>
      <c r="C21" s="26"/>
      <c r="D21" s="79"/>
      <c r="E21" s="26"/>
      <c r="F21" s="79"/>
      <c r="G21" s="26"/>
      <c r="H21" s="79"/>
      <c r="I21" s="26"/>
      <c r="J21" s="79"/>
      <c r="K21" s="26"/>
      <c r="L21" s="79"/>
      <c r="M21" s="26"/>
      <c r="N21" s="79"/>
      <c r="O21" s="26"/>
      <c r="P21" s="79"/>
      <c r="Q21" s="26"/>
      <c r="R21" s="79"/>
      <c r="S21" s="26"/>
      <c r="T21" s="79"/>
      <c r="U21" s="26"/>
      <c r="V21" s="79"/>
      <c r="W21" s="26"/>
      <c r="X21" s="79"/>
      <c r="Y21" s="40"/>
      <c r="AB21" s="54"/>
      <c r="AC21" s="54"/>
      <c r="AD21" s="54"/>
      <c r="AE21" s="78"/>
      <c r="AF21" s="78"/>
      <c r="AG21" s="78"/>
      <c r="AH21" s="78"/>
      <c r="AI21" s="78"/>
      <c r="AJ21" s="78"/>
      <c r="AK21" s="78"/>
      <c r="AL21" s="78"/>
      <c r="AM21" s="78"/>
      <c r="AN21" s="78"/>
      <c r="AO21" s="78"/>
      <c r="AP21" s="78"/>
      <c r="AQ21" s="78"/>
      <c r="AR21" s="78"/>
      <c r="AS21" s="78"/>
      <c r="AT21" s="78"/>
      <c r="AU21" s="78"/>
      <c r="AV21" s="78"/>
      <c r="AW21" s="78"/>
      <c r="AX21" s="78"/>
      <c r="AY21" s="78"/>
      <c r="AZ21" s="54"/>
    </row>
    <row r="22" spans="1:52" x14ac:dyDescent="0.2">
      <c r="A22" s="38"/>
      <c r="B22" s="26" t="s">
        <v>54</v>
      </c>
      <c r="C22" s="26"/>
      <c r="D22" s="71">
        <v>3620.74</v>
      </c>
      <c r="E22" s="72"/>
      <c r="F22" s="71">
        <v>3279.54</v>
      </c>
      <c r="G22" s="72"/>
      <c r="H22" s="71">
        <v>3295.25</v>
      </c>
      <c r="I22" s="72"/>
      <c r="J22" s="71">
        <v>3338.65</v>
      </c>
      <c r="K22" s="72"/>
      <c r="L22" s="71">
        <v>3198.93</v>
      </c>
      <c r="M22" s="72"/>
      <c r="N22" s="71">
        <v>3194.31</v>
      </c>
      <c r="O22" s="72"/>
      <c r="P22" s="71">
        <v>6438.11</v>
      </c>
      <c r="Q22" s="72"/>
      <c r="R22" s="71">
        <v>11492.7</v>
      </c>
      <c r="S22" s="72"/>
      <c r="T22" s="71">
        <v>12510.8</v>
      </c>
      <c r="U22" s="72"/>
      <c r="V22" s="71">
        <v>8825.81</v>
      </c>
      <c r="W22" s="72"/>
      <c r="X22" s="71">
        <v>7353</v>
      </c>
      <c r="Y22" s="40"/>
      <c r="AB22" s="54"/>
      <c r="AC22" s="54"/>
      <c r="AD22" s="54"/>
      <c r="AE22" s="78"/>
      <c r="AF22" s="78"/>
      <c r="AG22" s="78"/>
      <c r="AH22" s="78"/>
      <c r="AI22" s="78"/>
      <c r="AJ22" s="78"/>
      <c r="AK22" s="78"/>
      <c r="AL22" s="78"/>
      <c r="AM22" s="78"/>
      <c r="AN22" s="78"/>
      <c r="AO22" s="78"/>
      <c r="AP22" s="78"/>
      <c r="AQ22" s="78"/>
      <c r="AR22" s="78"/>
      <c r="AS22" s="78"/>
      <c r="AT22" s="78"/>
      <c r="AU22" s="78"/>
      <c r="AV22" s="78"/>
      <c r="AW22" s="78"/>
      <c r="AX22" s="78"/>
      <c r="AY22" s="78"/>
      <c r="AZ22" s="54"/>
    </row>
    <row r="23" spans="1:52" x14ac:dyDescent="0.2">
      <c r="A23" s="38"/>
      <c r="B23" s="26" t="s">
        <v>56</v>
      </c>
      <c r="C23" s="26"/>
      <c r="D23" s="73">
        <v>-21506.6</v>
      </c>
      <c r="E23" s="72"/>
      <c r="F23" s="73">
        <v>-23022.7</v>
      </c>
      <c r="G23" s="72"/>
      <c r="H23" s="73">
        <v>-21485.8</v>
      </c>
      <c r="I23" s="72"/>
      <c r="J23" s="73">
        <v>-21890.799999999999</v>
      </c>
      <c r="K23" s="72"/>
      <c r="L23" s="73">
        <v>-23719.1</v>
      </c>
      <c r="M23" s="72"/>
      <c r="N23" s="73">
        <v>-29161.7</v>
      </c>
      <c r="O23" s="72"/>
      <c r="P23" s="73">
        <v>-33927.1</v>
      </c>
      <c r="Q23" s="72"/>
      <c r="R23" s="73">
        <v>-40783.9</v>
      </c>
      <c r="S23" s="72"/>
      <c r="T23" s="73">
        <v>-53072.6</v>
      </c>
      <c r="U23" s="72"/>
      <c r="V23" s="73">
        <v>-42510</v>
      </c>
      <c r="W23" s="72"/>
      <c r="X23" s="73">
        <v>-46919</v>
      </c>
      <c r="Y23" s="40"/>
      <c r="AB23" s="54"/>
      <c r="AC23" s="54"/>
      <c r="AD23" s="54"/>
      <c r="AE23" s="78"/>
      <c r="AF23" s="78"/>
      <c r="AG23" s="78"/>
      <c r="AH23" s="78"/>
      <c r="AI23" s="78"/>
      <c r="AJ23" s="78"/>
      <c r="AK23" s="78"/>
      <c r="AL23" s="78"/>
      <c r="AM23" s="78"/>
      <c r="AN23" s="78"/>
      <c r="AO23" s="78"/>
      <c r="AP23" s="78"/>
      <c r="AQ23" s="78"/>
      <c r="AR23" s="78"/>
      <c r="AS23" s="78"/>
      <c r="AT23" s="78"/>
      <c r="AU23" s="78"/>
      <c r="AV23" s="78"/>
      <c r="AW23" s="78"/>
      <c r="AX23" s="78"/>
      <c r="AY23" s="78"/>
      <c r="AZ23" s="54"/>
    </row>
    <row r="24" spans="1:52" x14ac:dyDescent="0.2">
      <c r="A24" s="38"/>
      <c r="B24" s="26" t="s">
        <v>61</v>
      </c>
      <c r="C24" s="26"/>
      <c r="D24" s="69">
        <f t="shared" ref="D24:P24" si="6">D22+D23</f>
        <v>-17885.86</v>
      </c>
      <c r="E24" s="26"/>
      <c r="F24" s="69">
        <f t="shared" si="6"/>
        <v>-19743.16</v>
      </c>
      <c r="G24" s="26"/>
      <c r="H24" s="69">
        <f t="shared" si="6"/>
        <v>-18190.55</v>
      </c>
      <c r="I24" s="26"/>
      <c r="J24" s="69">
        <f t="shared" si="6"/>
        <v>-18552.149999999998</v>
      </c>
      <c r="K24" s="26"/>
      <c r="L24" s="69">
        <f t="shared" si="6"/>
        <v>-20520.169999999998</v>
      </c>
      <c r="M24" s="26"/>
      <c r="N24" s="69">
        <f t="shared" si="6"/>
        <v>-25967.39</v>
      </c>
      <c r="O24" s="26"/>
      <c r="P24" s="69">
        <f t="shared" si="6"/>
        <v>-27488.989999999998</v>
      </c>
      <c r="Q24" s="26"/>
      <c r="R24" s="69">
        <f t="shared" ref="R24:T24" si="7">R22+R23</f>
        <v>-29291.200000000001</v>
      </c>
      <c r="S24" s="26"/>
      <c r="T24" s="69">
        <f t="shared" si="7"/>
        <v>-40561.800000000003</v>
      </c>
      <c r="U24" s="26"/>
      <c r="V24" s="69">
        <f t="shared" ref="V24:X24" si="8">V22+V23</f>
        <v>-33684.19</v>
      </c>
      <c r="W24" s="26"/>
      <c r="X24" s="69">
        <f t="shared" si="8"/>
        <v>-39566</v>
      </c>
      <c r="Y24" s="40"/>
      <c r="AB24" s="54"/>
      <c r="AZ24" s="54"/>
    </row>
    <row r="25" spans="1:52" x14ac:dyDescent="0.2">
      <c r="A25" s="38"/>
      <c r="B25" s="26"/>
      <c r="C25" s="26"/>
      <c r="D25" s="79"/>
      <c r="E25" s="26"/>
      <c r="F25" s="79"/>
      <c r="G25" s="26"/>
      <c r="H25" s="79"/>
      <c r="I25" s="26"/>
      <c r="J25" s="79"/>
      <c r="K25" s="26"/>
      <c r="L25" s="79"/>
      <c r="M25" s="26"/>
      <c r="N25" s="79"/>
      <c r="O25" s="26"/>
      <c r="P25" s="79"/>
      <c r="Q25" s="26"/>
      <c r="R25" s="79"/>
      <c r="S25" s="26"/>
      <c r="T25" s="79"/>
      <c r="U25" s="26"/>
      <c r="V25" s="79"/>
      <c r="W25" s="26"/>
      <c r="X25" s="79"/>
      <c r="Y25" s="40"/>
      <c r="AB25" s="54"/>
      <c r="AC25" s="54"/>
      <c r="AD25" s="54"/>
      <c r="AE25" s="78"/>
      <c r="AF25" s="78"/>
      <c r="AG25" s="78"/>
      <c r="AH25" s="78"/>
      <c r="AI25" s="78"/>
      <c r="AJ25" s="78"/>
      <c r="AK25" s="78"/>
      <c r="AL25" s="78"/>
      <c r="AM25" s="78"/>
      <c r="AN25" s="78"/>
      <c r="AO25" s="78"/>
      <c r="AP25" s="78"/>
      <c r="AQ25" s="78"/>
      <c r="AR25" s="78"/>
      <c r="AS25" s="78"/>
      <c r="AT25" s="78"/>
      <c r="AU25" s="78"/>
      <c r="AV25" s="78"/>
      <c r="AW25" s="78"/>
      <c r="AX25" s="78"/>
      <c r="AY25" s="78"/>
      <c r="AZ25" s="54"/>
    </row>
    <row r="26" spans="1:52" x14ac:dyDescent="0.2">
      <c r="A26" s="38"/>
      <c r="B26" s="26" t="s">
        <v>57</v>
      </c>
      <c r="C26" s="26"/>
      <c r="D26" s="71">
        <v>1827.66</v>
      </c>
      <c r="E26" s="72"/>
      <c r="F26" s="71">
        <v>1933.75</v>
      </c>
      <c r="G26" s="72"/>
      <c r="H26" s="71">
        <v>2626.86</v>
      </c>
      <c r="I26" s="72"/>
      <c r="J26" s="71">
        <v>3132.04</v>
      </c>
      <c r="K26" s="72"/>
      <c r="L26" s="71">
        <v>3582.48</v>
      </c>
      <c r="M26" s="72"/>
      <c r="N26" s="71">
        <v>4050.44</v>
      </c>
      <c r="O26" s="72"/>
      <c r="P26" s="71">
        <v>4845.5</v>
      </c>
      <c r="Q26" s="72"/>
      <c r="R26" s="71">
        <v>4971.78</v>
      </c>
      <c r="S26" s="72"/>
      <c r="T26" s="71">
        <v>5316.63</v>
      </c>
      <c r="U26" s="72"/>
      <c r="V26" s="71">
        <v>4735.72</v>
      </c>
      <c r="W26" s="72"/>
      <c r="X26" s="71">
        <v>4661</v>
      </c>
      <c r="Y26" s="40"/>
      <c r="AB26" s="54"/>
      <c r="AC26" s="54"/>
      <c r="AD26" s="54"/>
      <c r="AE26" s="80"/>
      <c r="AF26" s="80"/>
      <c r="AG26" s="80"/>
      <c r="AH26" s="80"/>
      <c r="AI26" s="80"/>
      <c r="AJ26" s="80"/>
      <c r="AK26" s="80"/>
      <c r="AL26" s="80"/>
      <c r="AM26" s="80"/>
      <c r="AN26" s="80"/>
      <c r="AO26" s="80"/>
      <c r="AP26" s="80"/>
      <c r="AQ26" s="80"/>
      <c r="AR26" s="80"/>
      <c r="AS26" s="80"/>
      <c r="AT26" s="80"/>
      <c r="AU26" s="80"/>
      <c r="AV26" s="80"/>
      <c r="AW26" s="80"/>
      <c r="AX26" s="80"/>
      <c r="AY26" s="80"/>
      <c r="AZ26" s="54"/>
    </row>
    <row r="27" spans="1:52" x14ac:dyDescent="0.2">
      <c r="A27" s="38"/>
      <c r="B27" s="26" t="s">
        <v>58</v>
      </c>
      <c r="C27" s="26"/>
      <c r="D27" s="73">
        <v>-306.596</v>
      </c>
      <c r="E27" s="72"/>
      <c r="F27" s="73">
        <v>-296.221</v>
      </c>
      <c r="G27" s="72"/>
      <c r="H27" s="73">
        <v>-237.04300000000001</v>
      </c>
      <c r="I27" s="72"/>
      <c r="J27" s="73">
        <v>-265.45</v>
      </c>
      <c r="K27" s="72"/>
      <c r="L27" s="73">
        <v>-314.27</v>
      </c>
      <c r="M27" s="72"/>
      <c r="N27" s="73">
        <v>-493.03800000000001</v>
      </c>
      <c r="O27" s="72"/>
      <c r="P27" s="73">
        <v>-541.03599999999994</v>
      </c>
      <c r="Q27" s="72"/>
      <c r="R27" s="73">
        <v>-942.78599999999994</v>
      </c>
      <c r="S27" s="72"/>
      <c r="T27" s="73">
        <v>-1092.77</v>
      </c>
      <c r="U27" s="72"/>
      <c r="V27" s="73">
        <v>-1398.21</v>
      </c>
      <c r="W27" s="72"/>
      <c r="X27" s="73">
        <v>-1873</v>
      </c>
      <c r="Y27" s="40"/>
      <c r="AB27" s="54"/>
      <c r="AZ27" s="54"/>
    </row>
    <row r="28" spans="1:52" x14ac:dyDescent="0.2">
      <c r="A28" s="38"/>
      <c r="B28" s="26" t="s">
        <v>62</v>
      </c>
      <c r="C28" s="26"/>
      <c r="D28" s="69">
        <f t="shared" ref="D28:P28" si="9">D26+D27</f>
        <v>1521.0640000000001</v>
      </c>
      <c r="E28" s="26"/>
      <c r="F28" s="69">
        <f t="shared" si="9"/>
        <v>1637.529</v>
      </c>
      <c r="G28" s="26"/>
      <c r="H28" s="69">
        <f t="shared" si="9"/>
        <v>2389.817</v>
      </c>
      <c r="I28" s="26"/>
      <c r="J28" s="69">
        <f t="shared" si="9"/>
        <v>2866.59</v>
      </c>
      <c r="K28" s="26"/>
      <c r="L28" s="69">
        <f t="shared" si="9"/>
        <v>3268.21</v>
      </c>
      <c r="M28" s="26"/>
      <c r="N28" s="69">
        <f t="shared" si="9"/>
        <v>3557.402</v>
      </c>
      <c r="O28" s="26"/>
      <c r="P28" s="69">
        <f t="shared" si="9"/>
        <v>4304.4639999999999</v>
      </c>
      <c r="Q28" s="26"/>
      <c r="R28" s="69">
        <f t="shared" ref="R28:T28" si="10">R26+R27</f>
        <v>4028.9939999999997</v>
      </c>
      <c r="S28" s="26"/>
      <c r="T28" s="69">
        <f t="shared" si="10"/>
        <v>4223.8600000000006</v>
      </c>
      <c r="U28" s="26"/>
      <c r="V28" s="69">
        <f t="shared" ref="V28:X28" si="11">V26+V27</f>
        <v>3337.51</v>
      </c>
      <c r="W28" s="26"/>
      <c r="X28" s="69">
        <f t="shared" si="11"/>
        <v>2788</v>
      </c>
      <c r="Y28" s="40"/>
      <c r="AB28" s="54"/>
      <c r="AZ28" s="54"/>
    </row>
    <row r="29" spans="1:52" x14ac:dyDescent="0.2">
      <c r="A29" s="38"/>
      <c r="B29" s="26"/>
      <c r="C29" s="26"/>
      <c r="D29" s="20"/>
      <c r="E29" s="26"/>
      <c r="F29" s="20"/>
      <c r="G29" s="26"/>
      <c r="H29" s="20"/>
      <c r="I29" s="26"/>
      <c r="J29" s="20"/>
      <c r="K29" s="26"/>
      <c r="L29" s="20"/>
      <c r="M29" s="26"/>
      <c r="N29" s="20"/>
      <c r="O29" s="26"/>
      <c r="P29" s="20"/>
      <c r="Q29" s="26"/>
      <c r="R29" s="20"/>
      <c r="S29" s="26"/>
      <c r="T29" s="20"/>
      <c r="U29" s="26"/>
      <c r="V29" s="20"/>
      <c r="W29" s="26"/>
      <c r="X29" s="20"/>
      <c r="Y29" s="40"/>
      <c r="AB29" s="54"/>
      <c r="AC29" s="54"/>
      <c r="AD29" s="54"/>
      <c r="AE29" s="78"/>
      <c r="AF29" s="78"/>
      <c r="AG29" s="78"/>
      <c r="AH29" s="78"/>
      <c r="AI29" s="78"/>
      <c r="AJ29" s="78"/>
      <c r="AK29" s="78"/>
      <c r="AL29" s="78"/>
      <c r="AM29" s="78"/>
      <c r="AN29" s="78"/>
      <c r="AO29" s="78"/>
      <c r="AP29" s="78"/>
      <c r="AQ29" s="78"/>
      <c r="AR29" s="78"/>
      <c r="AS29" s="78"/>
      <c r="AT29" s="78"/>
      <c r="AU29" s="78"/>
      <c r="AV29" s="78"/>
      <c r="AW29" s="78"/>
      <c r="AX29" s="78"/>
      <c r="AY29" s="78"/>
      <c r="AZ29" s="54"/>
    </row>
    <row r="30" spans="1:52" x14ac:dyDescent="0.2">
      <c r="A30" s="38"/>
      <c r="B30" s="18" t="s">
        <v>63</v>
      </c>
      <c r="C30" s="26"/>
      <c r="D30" s="19">
        <v>2000</v>
      </c>
      <c r="E30" s="26"/>
      <c r="F30" s="19">
        <v>2001</v>
      </c>
      <c r="G30" s="26"/>
      <c r="H30" s="19">
        <v>2002</v>
      </c>
      <c r="I30" s="26"/>
      <c r="J30" s="19">
        <v>2003</v>
      </c>
      <c r="K30" s="26"/>
      <c r="L30" s="19">
        <v>2004</v>
      </c>
      <c r="M30" s="26"/>
      <c r="N30" s="19">
        <v>2005</v>
      </c>
      <c r="O30" s="26"/>
      <c r="P30" s="19">
        <v>2006</v>
      </c>
      <c r="Q30" s="26"/>
      <c r="R30" s="19">
        <v>2007</v>
      </c>
      <c r="S30" s="26"/>
      <c r="T30" s="19">
        <v>2008</v>
      </c>
      <c r="U30" s="26"/>
      <c r="V30" s="19">
        <v>2009</v>
      </c>
      <c r="W30" s="26"/>
      <c r="X30" s="19">
        <v>2010</v>
      </c>
      <c r="Y30" s="40"/>
      <c r="AB30" s="54"/>
      <c r="AC30" s="54"/>
      <c r="AD30" s="54"/>
      <c r="AE30" s="81"/>
      <c r="AF30" s="81"/>
      <c r="AG30" s="81"/>
      <c r="AH30" s="81"/>
      <c r="AI30" s="81"/>
      <c r="AJ30" s="81"/>
      <c r="AK30" s="81"/>
      <c r="AL30" s="81"/>
      <c r="AM30" s="81"/>
      <c r="AN30" s="81"/>
      <c r="AO30" s="81"/>
      <c r="AP30" s="81"/>
      <c r="AQ30" s="81"/>
      <c r="AR30" s="81"/>
      <c r="AS30" s="81"/>
      <c r="AT30" s="81"/>
      <c r="AU30" s="81"/>
      <c r="AV30" s="81"/>
      <c r="AW30" s="81"/>
      <c r="AX30" s="81"/>
      <c r="AY30" s="81"/>
      <c r="AZ30" s="54"/>
    </row>
    <row r="31" spans="1:52" x14ac:dyDescent="0.2">
      <c r="A31" s="38"/>
      <c r="B31" s="26"/>
      <c r="C31" s="26"/>
      <c r="D31" s="82"/>
      <c r="E31" s="26"/>
      <c r="F31" s="82"/>
      <c r="G31" s="26"/>
      <c r="H31" s="82"/>
      <c r="I31" s="26"/>
      <c r="J31" s="82"/>
      <c r="K31" s="26"/>
      <c r="L31" s="82"/>
      <c r="M31" s="26"/>
      <c r="N31" s="82"/>
      <c r="O31" s="26"/>
      <c r="P31" s="82"/>
      <c r="Q31" s="26"/>
      <c r="R31" s="82"/>
      <c r="S31" s="26"/>
      <c r="T31" s="82"/>
      <c r="U31" s="26"/>
      <c r="V31" s="82"/>
      <c r="W31" s="26"/>
      <c r="X31" s="82"/>
      <c r="Y31" s="40"/>
    </row>
    <row r="32" spans="1:52" x14ac:dyDescent="0.2">
      <c r="A32" s="38"/>
      <c r="B32" s="26" t="s">
        <v>45</v>
      </c>
      <c r="C32" s="26"/>
      <c r="D32" s="83">
        <f t="shared" ref="D32:P32" si="12">D14+D15</f>
        <v>-697.70000000000437</v>
      </c>
      <c r="E32" s="26"/>
      <c r="F32" s="83">
        <f t="shared" si="12"/>
        <v>2650.4000000000015</v>
      </c>
      <c r="G32" s="26"/>
      <c r="H32" s="83">
        <f t="shared" si="12"/>
        <v>13121.300000000003</v>
      </c>
      <c r="I32" s="26"/>
      <c r="J32" s="83">
        <f t="shared" si="12"/>
        <v>24793.900000000009</v>
      </c>
      <c r="K32" s="26"/>
      <c r="L32" s="83">
        <f t="shared" si="12"/>
        <v>33666.199999999997</v>
      </c>
      <c r="M32" s="26"/>
      <c r="N32" s="83">
        <f t="shared" si="12"/>
        <v>44702.5</v>
      </c>
      <c r="O32" s="26"/>
      <c r="P32" s="83">
        <f t="shared" si="12"/>
        <v>46457.399999999994</v>
      </c>
      <c r="Q32" s="26"/>
      <c r="R32" s="83">
        <f t="shared" ref="R32:T32" si="13">R14+R15</f>
        <v>40032</v>
      </c>
      <c r="S32" s="26"/>
      <c r="T32" s="83">
        <f t="shared" si="13"/>
        <v>24835</v>
      </c>
      <c r="U32" s="26"/>
      <c r="V32" s="83">
        <f t="shared" ref="V32:X32" si="14">V14+V15</f>
        <v>25290</v>
      </c>
      <c r="W32" s="26"/>
      <c r="X32" s="83">
        <f t="shared" si="14"/>
        <v>20221</v>
      </c>
      <c r="Y32" s="40"/>
    </row>
    <row r="33" spans="1:25" x14ac:dyDescent="0.2">
      <c r="A33" s="38"/>
      <c r="B33" s="26"/>
      <c r="C33" s="26"/>
      <c r="D33" s="84"/>
      <c r="E33" s="26"/>
      <c r="F33" s="84"/>
      <c r="G33" s="26"/>
      <c r="H33" s="84"/>
      <c r="I33" s="26"/>
      <c r="J33" s="84"/>
      <c r="K33" s="26"/>
      <c r="L33" s="84"/>
      <c r="M33" s="26"/>
      <c r="N33" s="84"/>
      <c r="O33" s="26"/>
      <c r="P33" s="84"/>
      <c r="Q33" s="26"/>
      <c r="R33" s="84"/>
      <c r="S33" s="26"/>
      <c r="T33" s="84"/>
      <c r="U33" s="26"/>
      <c r="V33" s="84"/>
      <c r="W33" s="26"/>
      <c r="X33" s="84"/>
      <c r="Y33" s="40"/>
    </row>
    <row r="34" spans="1:25" x14ac:dyDescent="0.2">
      <c r="A34" s="38"/>
      <c r="B34" s="26" t="s">
        <v>46</v>
      </c>
      <c r="C34" s="26"/>
      <c r="D34" s="83">
        <f t="shared" ref="D34:P34" si="15">D18+D19</f>
        <v>-7162.0500000000011</v>
      </c>
      <c r="E34" s="26"/>
      <c r="F34" s="83">
        <f t="shared" si="15"/>
        <v>-7759.34</v>
      </c>
      <c r="G34" s="26"/>
      <c r="H34" s="83">
        <f t="shared" si="15"/>
        <v>-4957.24</v>
      </c>
      <c r="I34" s="26"/>
      <c r="J34" s="83">
        <f t="shared" si="15"/>
        <v>-4931.1000000000004</v>
      </c>
      <c r="K34" s="26"/>
      <c r="L34" s="83">
        <f t="shared" si="15"/>
        <v>-4676.6000000000004</v>
      </c>
      <c r="M34" s="26"/>
      <c r="N34" s="83">
        <f t="shared" si="15"/>
        <v>-8308.5999999999985</v>
      </c>
      <c r="O34" s="26"/>
      <c r="P34" s="83">
        <f t="shared" si="15"/>
        <v>-9653.6999999999971</v>
      </c>
      <c r="Q34" s="26"/>
      <c r="R34" s="83">
        <f t="shared" ref="R34:T34" si="16">R18+R19</f>
        <v>-13218.600000000002</v>
      </c>
      <c r="S34" s="26"/>
      <c r="T34" s="83">
        <f t="shared" si="16"/>
        <v>-16689.900000000001</v>
      </c>
      <c r="U34" s="26"/>
      <c r="V34" s="83">
        <f t="shared" ref="V34:X34" si="17">V18+V19</f>
        <v>-19245.399999999998</v>
      </c>
      <c r="W34" s="26"/>
      <c r="X34" s="83">
        <f t="shared" si="17"/>
        <v>-30807</v>
      </c>
      <c r="Y34" s="40"/>
    </row>
    <row r="35" spans="1:25" x14ac:dyDescent="0.2">
      <c r="A35" s="38"/>
      <c r="B35" s="26"/>
      <c r="C35" s="26"/>
      <c r="D35" s="84"/>
      <c r="E35" s="26"/>
      <c r="F35" s="84"/>
      <c r="G35" s="26"/>
      <c r="H35" s="84"/>
      <c r="I35" s="26"/>
      <c r="J35" s="84"/>
      <c r="K35" s="26"/>
      <c r="L35" s="84"/>
      <c r="M35" s="26"/>
      <c r="N35" s="84"/>
      <c r="O35" s="26"/>
      <c r="P35" s="84"/>
      <c r="Q35" s="26"/>
      <c r="R35" s="84"/>
      <c r="S35" s="26"/>
      <c r="T35" s="84"/>
      <c r="U35" s="26"/>
      <c r="V35" s="84"/>
      <c r="W35" s="26"/>
      <c r="X35" s="84"/>
      <c r="Y35" s="40"/>
    </row>
    <row r="36" spans="1:25" x14ac:dyDescent="0.2">
      <c r="A36" s="38"/>
      <c r="B36" s="26" t="s">
        <v>48</v>
      </c>
      <c r="C36" s="26"/>
      <c r="D36" s="83">
        <f t="shared" ref="D36:P36" si="18">D32+D34</f>
        <v>-7859.7500000000055</v>
      </c>
      <c r="E36" s="26"/>
      <c r="F36" s="83">
        <f t="shared" si="18"/>
        <v>-5108.9399999999987</v>
      </c>
      <c r="G36" s="26"/>
      <c r="H36" s="83">
        <f t="shared" si="18"/>
        <v>8164.0600000000031</v>
      </c>
      <c r="I36" s="26"/>
      <c r="J36" s="83">
        <f t="shared" si="18"/>
        <v>19862.80000000001</v>
      </c>
      <c r="K36" s="26"/>
      <c r="L36" s="83">
        <f t="shared" si="18"/>
        <v>28989.599999999999</v>
      </c>
      <c r="M36" s="26"/>
      <c r="N36" s="83">
        <f t="shared" si="18"/>
        <v>36393.9</v>
      </c>
      <c r="O36" s="26"/>
      <c r="P36" s="83">
        <f t="shared" si="18"/>
        <v>36803.699999999997</v>
      </c>
      <c r="Q36" s="26"/>
      <c r="R36" s="83">
        <f t="shared" ref="R36:T36" si="19">R32+R34</f>
        <v>26813.399999999998</v>
      </c>
      <c r="S36" s="26"/>
      <c r="T36" s="83">
        <f t="shared" si="19"/>
        <v>8145.0999999999985</v>
      </c>
      <c r="U36" s="26"/>
      <c r="V36" s="83">
        <f t="shared" ref="V36:X36" si="20">V32+V34</f>
        <v>6044.6000000000022</v>
      </c>
      <c r="W36" s="26"/>
      <c r="X36" s="83">
        <f t="shared" si="20"/>
        <v>-10586</v>
      </c>
      <c r="Y36" s="40"/>
    </row>
    <row r="37" spans="1:25" x14ac:dyDescent="0.2">
      <c r="A37" s="38"/>
      <c r="B37" s="26"/>
      <c r="C37" s="26"/>
      <c r="D37" s="85"/>
      <c r="E37" s="26"/>
      <c r="F37" s="85"/>
      <c r="G37" s="26"/>
      <c r="H37" s="85"/>
      <c r="I37" s="26"/>
      <c r="J37" s="85"/>
      <c r="K37" s="26"/>
      <c r="L37" s="85"/>
      <c r="M37" s="26"/>
      <c r="N37" s="85"/>
      <c r="O37" s="26"/>
      <c r="P37" s="85"/>
      <c r="Q37" s="26"/>
      <c r="R37" s="85"/>
      <c r="S37" s="26"/>
      <c r="T37" s="85"/>
      <c r="U37" s="26"/>
      <c r="V37" s="85"/>
      <c r="W37" s="26"/>
      <c r="X37" s="85"/>
      <c r="Y37" s="40"/>
    </row>
    <row r="38" spans="1:25" x14ac:dyDescent="0.2">
      <c r="A38" s="38"/>
      <c r="B38" s="26" t="s">
        <v>50</v>
      </c>
      <c r="C38" s="26"/>
      <c r="D38" s="83">
        <f t="shared" ref="D38:P38" si="21">D16+D20+D24</f>
        <v>-25745.610000000008</v>
      </c>
      <c r="E38" s="26"/>
      <c r="F38" s="83">
        <f t="shared" si="21"/>
        <v>-24852.1</v>
      </c>
      <c r="G38" s="26"/>
      <c r="H38" s="83">
        <f t="shared" si="21"/>
        <v>-10026.489999999996</v>
      </c>
      <c r="I38" s="26"/>
      <c r="J38" s="83">
        <f t="shared" si="21"/>
        <v>1310.6500000000124</v>
      </c>
      <c r="K38" s="26"/>
      <c r="L38" s="83">
        <f t="shared" si="21"/>
        <v>8469.43</v>
      </c>
      <c r="M38" s="26"/>
      <c r="N38" s="83">
        <f t="shared" si="21"/>
        <v>10426.510000000002</v>
      </c>
      <c r="O38" s="26"/>
      <c r="P38" s="83">
        <f t="shared" si="21"/>
        <v>9314.7099999999991</v>
      </c>
      <c r="Q38" s="26"/>
      <c r="R38" s="83">
        <f t="shared" ref="R38:T38" si="22">R16+R20+R24</f>
        <v>-2477.8000000000029</v>
      </c>
      <c r="S38" s="26"/>
      <c r="T38" s="83">
        <f t="shared" si="22"/>
        <v>-32416.700000000004</v>
      </c>
      <c r="U38" s="26"/>
      <c r="V38" s="83">
        <f t="shared" ref="V38:X38" si="23">V16+V20+V24</f>
        <v>-27639.59</v>
      </c>
      <c r="W38" s="26"/>
      <c r="X38" s="83">
        <f t="shared" si="23"/>
        <v>-50152</v>
      </c>
      <c r="Y38" s="40"/>
    </row>
    <row r="39" spans="1:25" x14ac:dyDescent="0.2">
      <c r="A39" s="38"/>
      <c r="B39" s="26"/>
      <c r="C39" s="26"/>
      <c r="D39" s="85"/>
      <c r="E39" s="26"/>
      <c r="F39" s="85"/>
      <c r="G39" s="26"/>
      <c r="H39" s="85"/>
      <c r="I39" s="26"/>
      <c r="J39" s="85"/>
      <c r="K39" s="26"/>
      <c r="L39" s="85"/>
      <c r="M39" s="26"/>
      <c r="N39" s="85"/>
      <c r="O39" s="26"/>
      <c r="P39" s="85"/>
      <c r="Q39" s="26"/>
      <c r="R39" s="85"/>
      <c r="S39" s="26"/>
      <c r="T39" s="85"/>
      <c r="U39" s="26"/>
      <c r="V39" s="85"/>
      <c r="W39" s="26"/>
      <c r="X39" s="85"/>
      <c r="Y39" s="40"/>
    </row>
    <row r="40" spans="1:25" x14ac:dyDescent="0.2">
      <c r="A40" s="38"/>
      <c r="B40" s="26" t="s">
        <v>52</v>
      </c>
      <c r="C40" s="26"/>
      <c r="D40" s="83">
        <f t="shared" ref="D40:P40" si="24">D16+D20+D24+D28</f>
        <v>-24224.546000000009</v>
      </c>
      <c r="E40" s="26"/>
      <c r="F40" s="83">
        <f t="shared" si="24"/>
        <v>-23214.571</v>
      </c>
      <c r="G40" s="26"/>
      <c r="H40" s="83">
        <f t="shared" si="24"/>
        <v>-7636.6729999999961</v>
      </c>
      <c r="I40" s="26"/>
      <c r="J40" s="83">
        <f t="shared" si="24"/>
        <v>4177.2400000000125</v>
      </c>
      <c r="K40" s="26"/>
      <c r="L40" s="83">
        <f t="shared" si="24"/>
        <v>11737.64</v>
      </c>
      <c r="M40" s="26"/>
      <c r="N40" s="83">
        <f t="shared" si="24"/>
        <v>13983.912000000002</v>
      </c>
      <c r="O40" s="26"/>
      <c r="P40" s="83">
        <f t="shared" si="24"/>
        <v>13619.173999999999</v>
      </c>
      <c r="Q40" s="26"/>
      <c r="R40" s="83">
        <f t="shared" ref="R40:T40" si="25">R16+R20+R24+R28</f>
        <v>1551.1939999999968</v>
      </c>
      <c r="S40" s="26"/>
      <c r="T40" s="83">
        <f t="shared" si="25"/>
        <v>-28192.840000000004</v>
      </c>
      <c r="U40" s="26"/>
      <c r="V40" s="83">
        <f t="shared" ref="V40:X40" si="26">V16+V20+V24+V28</f>
        <v>-24302.080000000002</v>
      </c>
      <c r="W40" s="26"/>
      <c r="X40" s="83">
        <f t="shared" si="26"/>
        <v>-47364</v>
      </c>
      <c r="Y40" s="40"/>
    </row>
    <row r="41" spans="1:25" ht="13.5" thickBot="1" x14ac:dyDescent="0.25">
      <c r="A41" s="51"/>
      <c r="B41" s="52"/>
      <c r="C41" s="52"/>
      <c r="D41" s="52"/>
      <c r="E41" s="52"/>
      <c r="F41" s="52"/>
      <c r="G41" s="52"/>
      <c r="H41" s="52"/>
      <c r="I41" s="52"/>
      <c r="J41" s="52"/>
      <c r="K41" s="52"/>
      <c r="L41" s="52"/>
      <c r="M41" s="52"/>
      <c r="N41" s="52"/>
      <c r="O41" s="52"/>
      <c r="P41" s="52"/>
      <c r="Q41" s="52"/>
      <c r="R41" s="52"/>
      <c r="S41" s="52"/>
      <c r="T41" s="52"/>
      <c r="U41" s="52"/>
      <c r="V41" s="52"/>
      <c r="W41" s="52"/>
      <c r="X41" s="52"/>
      <c r="Y41" s="5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workbookViewId="0">
      <selection activeCell="M25" sqref="M25"/>
    </sheetView>
  </sheetViews>
  <sheetFormatPr defaultRowHeight="12.75" x14ac:dyDescent="0.2"/>
  <cols>
    <col min="1" max="1" width="2.7109375" style="34" customWidth="1"/>
    <col min="2" max="2" width="30.7109375" style="34" customWidth="1"/>
    <col min="3" max="3" width="2.7109375" style="34" customWidth="1"/>
    <col min="4" max="4" width="12.7109375" style="34" customWidth="1"/>
    <col min="5" max="5" width="2.7109375" style="34" customWidth="1"/>
    <col min="6" max="6" width="12.7109375" style="34" customWidth="1"/>
    <col min="7" max="7" width="2.7109375" style="34" customWidth="1"/>
    <col min="8" max="16384" width="9.140625" style="34"/>
  </cols>
  <sheetData>
    <row r="1" spans="1:7" x14ac:dyDescent="0.2">
      <c r="A1" s="31"/>
      <c r="B1" s="32"/>
      <c r="C1" s="32"/>
      <c r="D1" s="32"/>
      <c r="E1" s="32"/>
      <c r="F1" s="32"/>
      <c r="G1" s="33"/>
    </row>
    <row r="2" spans="1:7" ht="15.75" x14ac:dyDescent="0.2">
      <c r="A2" s="35"/>
      <c r="B2" s="55" t="s">
        <v>64</v>
      </c>
      <c r="C2" s="55"/>
      <c r="D2" s="55"/>
      <c r="E2" s="86"/>
      <c r="F2" s="86"/>
      <c r="G2" s="37"/>
    </row>
    <row r="3" spans="1:7" x14ac:dyDescent="0.2">
      <c r="A3" s="38"/>
      <c r="B3" s="9"/>
      <c r="C3" s="26"/>
      <c r="D3" s="26"/>
      <c r="E3" s="26"/>
      <c r="F3" s="26"/>
      <c r="G3" s="40"/>
    </row>
    <row r="4" spans="1:7" x14ac:dyDescent="0.2">
      <c r="A4" s="38"/>
      <c r="B4" s="87" t="s">
        <v>65</v>
      </c>
      <c r="C4" s="88"/>
      <c r="D4" s="88"/>
      <c r="E4" s="88"/>
      <c r="F4" s="88"/>
      <c r="G4" s="40"/>
    </row>
    <row r="5" spans="1:7" x14ac:dyDescent="0.2">
      <c r="A5" s="38"/>
      <c r="B5" s="88"/>
      <c r="C5" s="88"/>
      <c r="D5" s="88"/>
      <c r="E5" s="88"/>
      <c r="F5" s="88"/>
      <c r="G5" s="40"/>
    </row>
    <row r="6" spans="1:7" x14ac:dyDescent="0.2">
      <c r="A6" s="38"/>
      <c r="B6" s="88"/>
      <c r="C6" s="88"/>
      <c r="D6" s="88"/>
      <c r="E6" s="88"/>
      <c r="F6" s="88"/>
      <c r="G6" s="40"/>
    </row>
    <row r="7" spans="1:7" x14ac:dyDescent="0.2">
      <c r="A7" s="38"/>
      <c r="B7" s="88"/>
      <c r="C7" s="88"/>
      <c r="D7" s="88"/>
      <c r="E7" s="88"/>
      <c r="F7" s="88"/>
      <c r="G7" s="40"/>
    </row>
    <row r="8" spans="1:7" ht="15" x14ac:dyDescent="0.2">
      <c r="A8" s="38"/>
      <c r="B8" s="89"/>
      <c r="C8" s="89"/>
      <c r="D8" s="89"/>
      <c r="E8" s="89"/>
      <c r="F8" s="89"/>
      <c r="G8" s="40"/>
    </row>
    <row r="9" spans="1:7" x14ac:dyDescent="0.2">
      <c r="A9" s="38"/>
      <c r="B9" s="26"/>
      <c r="C9" s="26"/>
      <c r="D9" s="39"/>
      <c r="E9" s="26"/>
      <c r="F9" s="39"/>
      <c r="G9" s="40"/>
    </row>
    <row r="10" spans="1:7" x14ac:dyDescent="0.2">
      <c r="A10" s="38"/>
      <c r="B10" s="18" t="s">
        <v>6</v>
      </c>
      <c r="C10" s="26"/>
      <c r="D10" s="19" t="s">
        <v>66</v>
      </c>
      <c r="E10" s="26"/>
      <c r="F10" s="19" t="s">
        <v>67</v>
      </c>
      <c r="G10" s="40"/>
    </row>
    <row r="11" spans="1:7" x14ac:dyDescent="0.2">
      <c r="A11" s="38"/>
      <c r="B11" s="16"/>
      <c r="C11" s="26"/>
      <c r="D11" s="17"/>
      <c r="E11" s="26"/>
      <c r="F11" s="17"/>
      <c r="G11" s="40"/>
    </row>
    <row r="12" spans="1:7" x14ac:dyDescent="0.2">
      <c r="A12" s="38"/>
      <c r="B12" s="26" t="s">
        <v>68</v>
      </c>
      <c r="C12" s="26"/>
      <c r="D12" s="90">
        <v>10000</v>
      </c>
      <c r="E12" s="26"/>
      <c r="F12" s="90">
        <v>10000</v>
      </c>
      <c r="G12" s="40"/>
    </row>
    <row r="13" spans="1:7" x14ac:dyDescent="0.2">
      <c r="A13" s="38"/>
      <c r="B13" s="26" t="s">
        <v>69</v>
      </c>
      <c r="C13" s="26"/>
      <c r="D13" s="90">
        <v>9993.93</v>
      </c>
      <c r="E13" s="90"/>
      <c r="F13" s="90">
        <v>9976.74</v>
      </c>
      <c r="G13" s="40"/>
    </row>
    <row r="14" spans="1:7" x14ac:dyDescent="0.2">
      <c r="A14" s="38"/>
      <c r="B14" s="26"/>
      <c r="C14" s="26"/>
      <c r="D14" s="70"/>
      <c r="E14" s="26"/>
      <c r="F14" s="70"/>
      <c r="G14" s="40"/>
    </row>
    <row r="15" spans="1:7" x14ac:dyDescent="0.2">
      <c r="A15" s="38"/>
      <c r="B15" s="16" t="s">
        <v>70</v>
      </c>
      <c r="C15" s="26"/>
      <c r="D15" s="91">
        <f>D12-D13</f>
        <v>6.069999999999709</v>
      </c>
      <c r="E15" s="26"/>
      <c r="F15" s="91">
        <f>F12-F13</f>
        <v>23.260000000000218</v>
      </c>
      <c r="G15" s="40"/>
    </row>
    <row r="16" spans="1:7" x14ac:dyDescent="0.2">
      <c r="A16" s="38"/>
      <c r="B16" s="26"/>
      <c r="C16" s="26"/>
      <c r="D16" s="92"/>
      <c r="E16" s="26"/>
      <c r="F16" s="92"/>
      <c r="G16" s="40"/>
    </row>
    <row r="17" spans="1:7" x14ac:dyDescent="0.2">
      <c r="A17" s="38"/>
      <c r="B17" s="50" t="s">
        <v>71</v>
      </c>
      <c r="C17" s="6"/>
      <c r="D17" s="6"/>
      <c r="E17" s="6"/>
      <c r="F17" s="6"/>
      <c r="G17" s="40"/>
    </row>
    <row r="18" spans="1:7" x14ac:dyDescent="0.2">
      <c r="A18" s="38"/>
      <c r="B18" s="6"/>
      <c r="C18" s="6"/>
      <c r="D18" s="6"/>
      <c r="E18" s="6"/>
      <c r="F18" s="6"/>
      <c r="G18" s="40"/>
    </row>
    <row r="19" spans="1:7" x14ac:dyDescent="0.2">
      <c r="A19" s="38"/>
      <c r="B19" s="26"/>
      <c r="C19" s="26"/>
      <c r="D19" s="92"/>
      <c r="E19" s="26"/>
      <c r="F19" s="92"/>
      <c r="G19" s="40"/>
    </row>
    <row r="20" spans="1:7" x14ac:dyDescent="0.2">
      <c r="A20" s="38"/>
      <c r="B20" s="16" t="s">
        <v>72</v>
      </c>
      <c r="C20" s="26"/>
      <c r="D20" s="93">
        <f>D15/D13</f>
        <v>6.0736867278435097E-4</v>
      </c>
      <c r="E20" s="26"/>
      <c r="F20" s="93">
        <f>F15/F13</f>
        <v>2.3314228896413277E-3</v>
      </c>
      <c r="G20" s="40"/>
    </row>
    <row r="21" spans="1:7" x14ac:dyDescent="0.2">
      <c r="A21" s="38"/>
      <c r="B21" s="26"/>
      <c r="C21" s="26"/>
      <c r="D21" s="26"/>
      <c r="E21" s="26"/>
      <c r="F21" s="26"/>
      <c r="G21" s="40"/>
    </row>
    <row r="22" spans="1:7" x14ac:dyDescent="0.2">
      <c r="A22" s="38"/>
      <c r="B22" s="50" t="s">
        <v>73</v>
      </c>
      <c r="C22" s="6"/>
      <c r="D22" s="6"/>
      <c r="E22" s="6"/>
      <c r="F22" s="6"/>
      <c r="G22" s="40"/>
    </row>
    <row r="23" spans="1:7" x14ac:dyDescent="0.2">
      <c r="A23" s="38"/>
      <c r="B23" s="6"/>
      <c r="C23" s="6"/>
      <c r="D23" s="6"/>
      <c r="E23" s="6"/>
      <c r="F23" s="6"/>
      <c r="G23" s="40"/>
    </row>
    <row r="24" spans="1:7" x14ac:dyDescent="0.2">
      <c r="A24" s="38"/>
      <c r="B24" s="26"/>
      <c r="C24" s="26"/>
      <c r="D24" s="26"/>
      <c r="E24" s="26"/>
      <c r="F24" s="26"/>
      <c r="G24" s="40"/>
    </row>
    <row r="25" spans="1:7" x14ac:dyDescent="0.2">
      <c r="A25" s="38"/>
      <c r="B25" s="16" t="s">
        <v>74</v>
      </c>
      <c r="C25" s="26"/>
      <c r="D25" s="93">
        <f>(1+(D15)/(D13))^((360/90))-1</f>
        <v>2.4316889677267195E-3</v>
      </c>
      <c r="E25" s="26"/>
      <c r="F25" s="93">
        <f>(1+(F15)/(F13))^((360/180))-1</f>
        <v>4.6682813119731659E-3</v>
      </c>
      <c r="G25" s="40"/>
    </row>
    <row r="26" spans="1:7" x14ac:dyDescent="0.2">
      <c r="A26" s="38"/>
      <c r="B26" s="26"/>
      <c r="C26" s="26"/>
      <c r="D26" s="26"/>
      <c r="E26" s="26"/>
      <c r="F26" s="26"/>
      <c r="G26" s="40"/>
    </row>
    <row r="27" spans="1:7" x14ac:dyDescent="0.2">
      <c r="A27" s="38"/>
      <c r="B27" s="50" t="s">
        <v>75</v>
      </c>
      <c r="C27" s="6"/>
      <c r="D27" s="6"/>
      <c r="E27" s="6"/>
      <c r="F27" s="6"/>
      <c r="G27" s="40"/>
    </row>
    <row r="28" spans="1:7" x14ac:dyDescent="0.2">
      <c r="A28" s="38"/>
      <c r="B28" s="6"/>
      <c r="C28" s="6"/>
      <c r="D28" s="6"/>
      <c r="E28" s="6"/>
      <c r="F28" s="6"/>
      <c r="G28" s="40"/>
    </row>
    <row r="29" spans="1:7" x14ac:dyDescent="0.2">
      <c r="A29" s="38"/>
      <c r="B29" s="6"/>
      <c r="C29" s="6"/>
      <c r="D29" s="6"/>
      <c r="E29" s="6"/>
      <c r="F29" s="6"/>
      <c r="G29" s="40"/>
    </row>
    <row r="30" spans="1:7" ht="13.5" thickBot="1" x14ac:dyDescent="0.25">
      <c r="A30" s="51"/>
      <c r="B30" s="52"/>
      <c r="C30" s="52"/>
      <c r="D30" s="52"/>
      <c r="E30" s="52"/>
      <c r="F30" s="52"/>
      <c r="G30" s="53"/>
    </row>
  </sheetData>
  <mergeCells count="5">
    <mergeCell ref="B2:D2"/>
    <mergeCell ref="B4:F7"/>
    <mergeCell ref="B17:F18"/>
    <mergeCell ref="B22:F23"/>
    <mergeCell ref="B27:F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c1.1</vt:lpstr>
      <vt:lpstr>c1.2</vt:lpstr>
      <vt:lpstr>c2</vt:lpstr>
      <vt:lpstr>c3</vt:lpstr>
      <vt:lpstr>c4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2017-11-07T10:23:59Z</dcterms:modified>
</cp:coreProperties>
</file>